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6" activeTab="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'Declaration'!$4:$6</definedName>
    <definedName name="_xlnm.Print_Titles" localSheetId="6">'Table-IIIB Unclaimed Details'!$4:$6</definedName>
  </definedNames>
  <calcPr fullCalcOnLoad="1"/>
</workbook>
</file>

<file path=xl/sharedStrings.xml><?xml version="1.0" encoding="utf-8"?>
<sst xmlns="http://schemas.openxmlformats.org/spreadsheetml/2006/main" count="362" uniqueCount="166">
  <si>
    <t>Format of Holding of Specified securities</t>
  </si>
  <si>
    <t>1.</t>
  </si>
  <si>
    <t>Name of Listed Entity:STARPAPER MILLS LIMITED</t>
  </si>
  <si>
    <t>2.</t>
  </si>
  <si>
    <t xml:space="preserve">Scrip Code/Name of Scrip/Class of Security:516022,STARPAPER,EQUITY SHARES  </t>
  </si>
  <si>
    <t>3.</t>
  </si>
  <si>
    <t>Share Holding Pattern Filed under: Reg. 31(1)(a)/Reg.31(1)(b)/Reg.31(1)(c)</t>
  </si>
  <si>
    <t>a. if under 31(1)(b) then indicate the report for quarter ending 31/03/2022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</si>
  <si>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</si>
  <si>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</si>
  <si>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</si>
  <si>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</si>
  <si>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</si>
  <si>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</si>
  <si>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</si>
  <si>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</si>
  <si>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</si>
  <si>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</si>
  <si>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</si>
  <si>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</si>
  <si>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</si>
  <si>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</si>
  <si>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</si>
  <si>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</si>
  <si>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</si>
  <si>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</si>
  <si>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</si>
  <si>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</si>
  <si>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</si>
  <si>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</si>
  <si>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</si>
  <si>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>Table I - Summary Statement holding of specified securities</t>
  </si>
  <si>
    <t xml:space="preserve">Category 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</si>
  <si>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</si>
  <si>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</si>
  <si>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</si>
  <si>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</si>
  <si>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</si>
  <si>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</si>
  <si>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</si>
  <si>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</si>
  <si>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</si>
  <si>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</si>
  <si>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</si>
  <si>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</si>
  <si>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</si>
  <si>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</si>
  <si>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</si>
  <si>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</si>
  <si>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</si>
  <si>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</si>
  <si>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</si>
  <si>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</si>
  <si>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</si>
  <si>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</si>
  <si>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</si>
  <si>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</si>
  <si>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</si>
  <si>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</si>
  <si>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</si>
  <si>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</si>
  <si>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</si>
  <si>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</si>
  <si>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</si>
  <si>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</si>
  <si>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</si>
  <si>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</si>
  <si>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</si>
  <si>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</si>
  <si>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</si>
  <si>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</si>
  <si>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</si>
  <si>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</si>
  <si>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</si>
  <si>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</si>
  <si>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</si>
  <si>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</si>
  <si>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</si>
  <si>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</si>
  <si>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</si>
  <si>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</si>
  <si>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</si>
  <si>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</si>
  <si>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</si>
  <si>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</si>
  <si>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</si>
  <si>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</si>
  <si>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</si>
  <si>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</si>
  <si>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SHRIVARDHAN  GOENKA                                                                                                                                   </t>
  </si>
  <si>
    <t xml:space="preserve">AECPG9331C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</si>
  <si>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</si>
  <si>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</si>
  <si>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</si>
  <si>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</si>
  <si>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</si>
  <si>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</si>
  <si>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CONTINUOUS FORMS (CALCUTTA) LTD                                                                                                                       </t>
  </si>
  <si>
    <t xml:space="preserve">AABCC2698A                    </t>
  </si>
  <si>
    <t xml:space="preserve">I S G TRADERS LTD                                                                                                                                     </t>
  </si>
  <si>
    <t xml:space="preserve">AABCI1355C                    </t>
  </si>
  <si>
    <t xml:space="preserve">ALBERT TRADING COMPANY PRIVATE LIMITED                                                                                                                </t>
  </si>
  <si>
    <t xml:space="preserve">AACCA1505H                    </t>
  </si>
  <si>
    <t xml:space="preserve">SILENT VALLEY INVESTMENTS LIMITED                                                                                                                     </t>
  </si>
  <si>
    <t xml:space="preserve">AAHCS4097H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</si>
  <si>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</si>
  <si>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</si>
  <si>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</si>
  <si>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</si>
  <si>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</si>
  <si>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</si>
  <si>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</si>
  <si>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</si>
  <si>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</si>
  <si>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</si>
  <si>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</si>
  <si>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</si>
  <si>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</si>
  <si>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</si>
  <si>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</si>
  <si>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</si>
  <si>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</si>
  <si>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</si>
  <si>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</si>
  <si>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</si>
  <si>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</si>
  <si>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</si>
  <si>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</si>
  <si>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</si>
  <si>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</si>
  <si>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</si>
  <si>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</si>
  <si>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</si>
  <si>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</si>
  <si>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</si>
  <si>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</si>
  <si>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SANTOSH SITARAM GOENKA                                                                                                                                </t>
  </si>
  <si>
    <t xml:space="preserve">AACPG6728R                    </t>
  </si>
  <si>
    <t xml:space="preserve">ANIL KUMAR GOEL                                                                                                                                       </t>
  </si>
  <si>
    <t xml:space="preserve">AAJPG2552Q                    </t>
  </si>
  <si>
    <t xml:space="preserve">MUKTILAL GANULAL PALDIWAL                                                                                                                             </t>
  </si>
  <si>
    <t xml:space="preserve">ABTPP4634P                    </t>
  </si>
  <si>
    <t xml:space="preserve">KANTA CHHAJER                                                                                                                                         </t>
  </si>
  <si>
    <t xml:space="preserve">AIRPC2403J                    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</si>
  <si>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</si>
  <si>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</si>
  <si>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</si>
  <si>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</si>
  <si>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</si>
  <si>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</si>
  <si>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</si>
  <si>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ABHAY KRISHI UDYOG PRIVATE LIMITED                                                                                                                    </t>
  </si>
  <si>
    <t xml:space="preserve">AADCA0429R                    </t>
  </si>
  <si>
    <t xml:space="preserve">I E P F          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</si>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</sst>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/>
    </xf>
    <xf numFmtId="0" fontId="3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B34" sqref="B34"/>
    </sheetView>
  </sheetViews>
  <sheetFormatPr defaultColWidth="8.7109375" defaultRowHeight="15"/>
  <cols>
    <col min="1" max="1" width="10.7109375" style="0" customWidth="1"/>
    <col min="2" max="2" width="110.7109375" style="0" customWidth="1"/>
    <col min="3" max="4" width="10.7109375" style="0" customWidth="1"/>
  </cols>
  <sheetData>
    <row r="1" spans="1:4" ht="15">
      <c r="A1" s="14" t="s">
        <v>0</v>
      </c>
      <c r="B1" s="14"/>
      <c r="C1" s="14"/>
      <c r="D1" s="14"/>
    </row>
    <row r="3" spans="1:2" ht="15">
      <c r="A3" s="1" t="s">
        <v>1</v>
      </c>
      <c r="B3" t="s">
        <v>2</v>
      </c>
    </row>
    <row r="4" spans="1:2" ht="15">
      <c r="A4" s="1" t="s">
        <v>3</v>
      </c>
      <c r="B4" t="s">
        <v>4</v>
      </c>
    </row>
    <row r="5" spans="1:2" ht="15">
      <c r="A5" s="1" t="s">
        <v>5</v>
      </c>
      <c r="B5" t="s">
        <v>6</v>
      </c>
    </row>
    <row r="6" ht="15">
      <c r="B6" t="s">
        <v>7</v>
      </c>
    </row>
    <row r="7" ht="15">
      <c r="B7" t="s">
        <v>8</v>
      </c>
    </row>
    <row r="8" spans="1:2" ht="15">
      <c r="A8" s="1" t="s">
        <v>9</v>
      </c>
      <c r="B8" t="s">
        <v>10</v>
      </c>
    </row>
    <row r="9" spans="1:4" ht="15">
      <c r="A9" s="2"/>
      <c r="B9" s="2" t="s">
        <v>11</v>
      </c>
      <c r="C9" s="2" t="s">
        <v>12</v>
      </c>
      <c r="D9" s="2" t="s">
        <v>13</v>
      </c>
    </row>
    <row r="10" spans="1:4" ht="15">
      <c r="A10" s="2" t="s">
        <v>14</v>
      </c>
      <c r="B10" s="2" t="s">
        <v>15</v>
      </c>
      <c r="C10" s="2"/>
      <c r="D10" s="2"/>
    </row>
    <row r="11" spans="1:4" ht="15">
      <c r="A11" s="2" t="s">
        <v>16</v>
      </c>
      <c r="B11" s="2" t="s">
        <v>17</v>
      </c>
      <c r="C11" s="2"/>
      <c r="D11" s="2"/>
    </row>
    <row r="12" spans="1:4" ht="15">
      <c r="A12" s="2" t="s">
        <v>18</v>
      </c>
      <c r="B12" s="2" t="s">
        <v>19</v>
      </c>
      <c r="C12" s="2"/>
      <c r="D12" s="2"/>
    </row>
    <row r="13" spans="1:4" ht="15">
      <c r="A13" s="2" t="s">
        <v>20</v>
      </c>
      <c r="B13" s="2" t="s">
        <v>21</v>
      </c>
      <c r="C13" s="2"/>
      <c r="D13" s="2"/>
    </row>
    <row r="14" spans="1:4" ht="15">
      <c r="A14" s="2" t="s">
        <v>22</v>
      </c>
      <c r="B14" s="2" t="s">
        <v>23</v>
      </c>
      <c r="C14" s="2"/>
      <c r="D14" s="2"/>
    </row>
    <row r="17" ht="15">
      <c r="B17" t="s">
        <v>24</v>
      </c>
    </row>
    <row r="18" ht="15">
      <c r="B18" t="s">
        <v>25</v>
      </c>
    </row>
    <row r="19" ht="15">
      <c r="B19" t="s">
        <v>26</v>
      </c>
    </row>
    <row r="20" ht="15">
      <c r="B20" t="s">
        <v>27</v>
      </c>
    </row>
    <row r="21" ht="15">
      <c r="B21" t="s">
        <v>28</v>
      </c>
    </row>
    <row r="24" spans="1:2" ht="15">
      <c r="A24" s="1" t="s">
        <v>29</v>
      </c>
      <c r="B24" t="s">
        <v>30</v>
      </c>
    </row>
    <row r="25" s="3" customFormat="1" ht="15"/>
  </sheetData>
  <sheetProtection/>
  <mergeCells count="1">
    <mergeCell ref="A1:D1"/>
  </mergeCells>
  <printOptions/>
  <pageMargins left="0.0138888888888889" right="0.208333333333333" top="0.833333333333333" bottom="0.416666666666667" header="0.511811023622047" footer="0.511811023622047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D23" sqref="D23"/>
    </sheetView>
  </sheetViews>
  <sheetFormatPr defaultColWidth="8.7109375" defaultRowHeight="15"/>
  <cols>
    <col min="1" max="1" width="10.7109375" style="0" customWidth="1"/>
    <col min="2" max="2" width="26.8515625" style="0" customWidth="1"/>
    <col min="3" max="3" width="12.7109375" style="0" customWidth="1"/>
    <col min="4" max="8" width="16.7109375" style="0" customWidth="1"/>
    <col min="9" max="12" width="12.7109375" style="0" customWidth="1"/>
    <col min="13" max="14" width="20.7109375" style="0" customWidth="1"/>
    <col min="15" max="18" width="12.7109375" style="0" customWidth="1"/>
    <col min="19" max="19" width="16.7109375" style="0" customWidth="1"/>
  </cols>
  <sheetData>
    <row r="1" spans="1:4" ht="15">
      <c r="A1" s="16"/>
      <c r="B1" s="16"/>
      <c r="C1" s="16"/>
      <c r="D1" s="16"/>
    </row>
    <row r="2" s="4" customFormat="1" ht="15.75">
      <c r="A2" s="4" t="s">
        <v>31</v>
      </c>
    </row>
    <row r="4" spans="1:19" s="3" customFormat="1" ht="75" customHeight="1">
      <c r="A4" s="5" t="s">
        <v>32</v>
      </c>
      <c r="B4" s="6" t="s">
        <v>33</v>
      </c>
      <c r="C4" s="5" t="s">
        <v>34</v>
      </c>
      <c r="D4" s="5" t="s">
        <v>35</v>
      </c>
      <c r="E4" s="5" t="s">
        <v>36</v>
      </c>
      <c r="F4" s="5" t="s">
        <v>37</v>
      </c>
      <c r="G4" s="5" t="s">
        <v>38</v>
      </c>
      <c r="H4" s="5" t="s">
        <v>39</v>
      </c>
      <c r="I4" s="17" t="s">
        <v>40</v>
      </c>
      <c r="J4" s="17"/>
      <c r="K4" s="17"/>
      <c r="L4" s="17"/>
      <c r="M4" s="5" t="s">
        <v>41</v>
      </c>
      <c r="N4" s="5" t="s">
        <v>42</v>
      </c>
      <c r="O4" s="17" t="s">
        <v>43</v>
      </c>
      <c r="P4" s="17"/>
      <c r="Q4" s="17" t="s">
        <v>44</v>
      </c>
      <c r="R4" s="17"/>
      <c r="S4" s="5" t="s">
        <v>45</v>
      </c>
    </row>
    <row r="5" spans="1:19" s="3" customFormat="1" ht="30" customHeight="1">
      <c r="A5" s="7"/>
      <c r="B5" s="7"/>
      <c r="C5" s="7"/>
      <c r="D5" s="7"/>
      <c r="E5" s="7"/>
      <c r="F5" s="7"/>
      <c r="G5" s="7"/>
      <c r="H5" s="7"/>
      <c r="I5" s="18" t="s">
        <v>46</v>
      </c>
      <c r="J5" s="18"/>
      <c r="K5" s="18"/>
      <c r="L5" s="5" t="s">
        <v>47</v>
      </c>
      <c r="M5" s="7"/>
      <c r="N5" s="7"/>
      <c r="O5" s="5" t="s">
        <v>48</v>
      </c>
      <c r="P5" s="5" t="s">
        <v>49</v>
      </c>
      <c r="Q5" s="5" t="s">
        <v>48</v>
      </c>
      <c r="R5" s="5" t="s">
        <v>49</v>
      </c>
      <c r="S5" s="7"/>
    </row>
    <row r="6" spans="1:19" s="3" customFormat="1" ht="15">
      <c r="A6" s="7"/>
      <c r="B6" s="7"/>
      <c r="C6" s="7"/>
      <c r="D6" s="7"/>
      <c r="E6" s="7"/>
      <c r="F6" s="7"/>
      <c r="G6" s="7"/>
      <c r="H6" s="7"/>
      <c r="I6" s="5" t="s">
        <v>50</v>
      </c>
      <c r="J6" s="5" t="s">
        <v>51</v>
      </c>
      <c r="K6" s="5" t="s">
        <v>52</v>
      </c>
      <c r="L6" s="7"/>
      <c r="M6" s="7"/>
      <c r="N6" s="7"/>
      <c r="O6" s="7"/>
      <c r="P6" s="7"/>
      <c r="Q6" s="7"/>
      <c r="R6" s="7"/>
      <c r="S6" s="7"/>
    </row>
    <row r="7" spans="1:19" ht="15">
      <c r="A7" s="8" t="s">
        <v>53</v>
      </c>
      <c r="B7" s="8" t="s">
        <v>54</v>
      </c>
      <c r="C7" s="8" t="s">
        <v>55</v>
      </c>
      <c r="D7" s="8" t="s">
        <v>56</v>
      </c>
      <c r="E7" s="8" t="s">
        <v>57</v>
      </c>
      <c r="F7" s="8" t="s">
        <v>58</v>
      </c>
      <c r="G7" s="8" t="s">
        <v>59</v>
      </c>
      <c r="H7" s="8" t="s">
        <v>60</v>
      </c>
      <c r="I7" s="15" t="s">
        <v>61</v>
      </c>
      <c r="J7" s="15"/>
      <c r="K7" s="15"/>
      <c r="L7" s="15"/>
      <c r="M7" s="8" t="s">
        <v>62</v>
      </c>
      <c r="N7" s="8" t="s">
        <v>63</v>
      </c>
      <c r="O7" s="15" t="s">
        <v>64</v>
      </c>
      <c r="P7" s="15"/>
      <c r="Q7" s="15" t="s">
        <v>65</v>
      </c>
      <c r="R7" s="15"/>
      <c r="S7" s="8" t="s">
        <v>66</v>
      </c>
    </row>
    <row r="8" spans="1:19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2" t="s">
        <v>67</v>
      </c>
      <c r="B9" s="2" t="s">
        <v>68</v>
      </c>
      <c r="C9" s="2">
        <v>5</v>
      </c>
      <c r="D9" s="2">
        <v>7050444</v>
      </c>
      <c r="E9" s="2">
        <v>0</v>
      </c>
      <c r="F9" s="2">
        <v>0</v>
      </c>
      <c r="G9" s="2">
        <v>7050444</v>
      </c>
      <c r="H9" s="9">
        <f>SUM(G9/15608350*100)</f>
        <v>45.17097579180375</v>
      </c>
      <c r="I9" s="2">
        <v>7050444</v>
      </c>
      <c r="J9" s="2">
        <v>0</v>
      </c>
      <c r="K9" s="2">
        <v>7050444</v>
      </c>
      <c r="L9" s="9">
        <f>SUM(K9/15608350*100)</f>
        <v>45.17097579180375</v>
      </c>
      <c r="M9" s="2">
        <v>0</v>
      </c>
      <c r="N9" s="9">
        <f>SUM((G9+M9)/15608350*100)</f>
        <v>45.17097579180375</v>
      </c>
      <c r="O9" s="2">
        <v>0</v>
      </c>
      <c r="P9" s="9">
        <f>SUM(O9/7050444*100)</f>
        <v>0</v>
      </c>
      <c r="Q9" s="2">
        <v>3348858</v>
      </c>
      <c r="R9" s="9">
        <f>SUM(Q9/7050444*100)</f>
        <v>47.49854051744826</v>
      </c>
      <c r="S9" s="2">
        <v>7050144</v>
      </c>
    </row>
    <row r="10" spans="1:19" ht="15">
      <c r="A10" s="2" t="s">
        <v>69</v>
      </c>
      <c r="B10" s="2" t="s">
        <v>70</v>
      </c>
      <c r="C10" s="2">
        <v>24821</v>
      </c>
      <c r="D10" s="2">
        <v>8557906</v>
      </c>
      <c r="E10" s="2">
        <v>0</v>
      </c>
      <c r="F10" s="2">
        <v>0</v>
      </c>
      <c r="G10" s="2">
        <v>8557906</v>
      </c>
      <c r="H10" s="9">
        <f>SUM(G10/15608350*100)</f>
        <v>54.82902420819625</v>
      </c>
      <c r="I10" s="2">
        <v>8557906</v>
      </c>
      <c r="J10" s="2">
        <v>0</v>
      </c>
      <c r="K10" s="2">
        <v>8557906</v>
      </c>
      <c r="L10" s="9">
        <f>SUM(K10/15608350*100)</f>
        <v>54.82902420819625</v>
      </c>
      <c r="M10" s="2">
        <v>0</v>
      </c>
      <c r="N10" s="9">
        <f>SUM((G10+M10)/15608350*100)</f>
        <v>54.82902420819625</v>
      </c>
      <c r="O10" s="2">
        <v>0</v>
      </c>
      <c r="P10" s="9">
        <f>SUM(O10/8557906*100)</f>
        <v>0</v>
      </c>
      <c r="Q10" s="2" t="s">
        <v>71</v>
      </c>
      <c r="R10" s="2" t="s">
        <v>71</v>
      </c>
      <c r="S10" s="2">
        <v>8465070</v>
      </c>
    </row>
    <row r="11" spans="1:19" ht="15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9">
        <f>SUM(K12/15608350*100)</f>
        <v>0</v>
      </c>
      <c r="M12" s="2">
        <v>0</v>
      </c>
      <c r="N12" s="2" t="s">
        <v>71</v>
      </c>
      <c r="O12" s="2">
        <v>0</v>
      </c>
      <c r="P12" s="9">
        <v>0</v>
      </c>
      <c r="Q12" s="2" t="s">
        <v>71</v>
      </c>
      <c r="R12" s="2" t="s">
        <v>71</v>
      </c>
      <c r="S12" s="2">
        <v>0</v>
      </c>
    </row>
    <row r="13" spans="1:19" ht="15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9">
        <f>SUM(G13/15608350*100)</f>
        <v>0</v>
      </c>
      <c r="I13" s="2">
        <v>0</v>
      </c>
      <c r="J13" s="2">
        <v>0</v>
      </c>
      <c r="K13" s="2">
        <v>0</v>
      </c>
      <c r="L13" s="9">
        <f>SUM(K13/15608350*100)</f>
        <v>0</v>
      </c>
      <c r="M13" s="2">
        <v>0</v>
      </c>
      <c r="N13" s="9">
        <f>SUM((G13+M13)/15608350*100)</f>
        <v>0</v>
      </c>
      <c r="O13" s="2">
        <v>0</v>
      </c>
      <c r="P13" s="9">
        <v>0</v>
      </c>
      <c r="Q13" s="2" t="s">
        <v>71</v>
      </c>
      <c r="R13" s="2" t="s">
        <v>71</v>
      </c>
      <c r="S13" s="2">
        <v>0</v>
      </c>
    </row>
    <row r="14" spans="1:19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3" customFormat="1" ht="15">
      <c r="A15" s="7"/>
      <c r="B15" s="7" t="s">
        <v>78</v>
      </c>
      <c r="C15" s="7">
        <f aca="true" t="shared" si="0" ref="C15:O15">SUM(C9:C13)</f>
        <v>24826</v>
      </c>
      <c r="D15" s="7">
        <f t="shared" si="0"/>
        <v>15608350</v>
      </c>
      <c r="E15" s="7">
        <f t="shared" si="0"/>
        <v>0</v>
      </c>
      <c r="F15" s="7">
        <f t="shared" si="0"/>
        <v>0</v>
      </c>
      <c r="G15" s="7">
        <f t="shared" si="0"/>
        <v>15608350</v>
      </c>
      <c r="H15" s="10">
        <f t="shared" si="0"/>
        <v>100</v>
      </c>
      <c r="I15" s="7">
        <f t="shared" si="0"/>
        <v>15608350</v>
      </c>
      <c r="J15" s="7">
        <f t="shared" si="0"/>
        <v>0</v>
      </c>
      <c r="K15" s="7">
        <f t="shared" si="0"/>
        <v>15608350</v>
      </c>
      <c r="L15" s="10">
        <f t="shared" si="0"/>
        <v>100</v>
      </c>
      <c r="M15" s="7">
        <f t="shared" si="0"/>
        <v>0</v>
      </c>
      <c r="N15" s="10">
        <f t="shared" si="0"/>
        <v>100</v>
      </c>
      <c r="O15" s="7">
        <f t="shared" si="0"/>
        <v>0</v>
      </c>
      <c r="P15" s="10">
        <f>SUM(O15/G15*100)</f>
        <v>0</v>
      </c>
      <c r="Q15" s="7">
        <f>SUM(Q9:Q13)</f>
        <v>3348858</v>
      </c>
      <c r="R15" s="10">
        <f>SUM(R9:R13)</f>
        <v>47.49854051744826</v>
      </c>
      <c r="S15" s="7">
        <f>SUM(S9:S13)</f>
        <v>15515214</v>
      </c>
    </row>
  </sheetData>
  <sheetProtection/>
  <mergeCells count="8">
    <mergeCell ref="I7:L7"/>
    <mergeCell ref="O7:P7"/>
    <mergeCell ref="Q7:R7"/>
    <mergeCell ref="A1:D1"/>
    <mergeCell ref="I4:L4"/>
    <mergeCell ref="O4:P4"/>
    <mergeCell ref="Q4:R4"/>
    <mergeCell ref="I5:K5"/>
  </mergeCells>
  <printOptions/>
  <pageMargins left="0.7" right="0.7" top="0.75" bottom="0.75" header="0.511811023622047" footer="0.511811023622047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A3" sqref="A3"/>
    </sheetView>
  </sheetViews>
  <sheetFormatPr defaultColWidth="8.710937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4" customFormat="1" ht="15.75">
      <c r="A1" s="4" t="s">
        <v>79</v>
      </c>
    </row>
    <row r="3" spans="1:20" s="3" customFormat="1" ht="135" customHeight="1">
      <c r="A3" s="5" t="s">
        <v>32</v>
      </c>
      <c r="B3" s="5" t="s">
        <v>80</v>
      </c>
      <c r="C3" s="5" t="s">
        <v>81</v>
      </c>
      <c r="D3" s="5" t="s">
        <v>34</v>
      </c>
      <c r="E3" s="5" t="s">
        <v>35</v>
      </c>
      <c r="F3" s="5" t="s">
        <v>36</v>
      </c>
      <c r="G3" s="5" t="s">
        <v>37</v>
      </c>
      <c r="H3" s="5" t="s">
        <v>82</v>
      </c>
      <c r="I3" s="5" t="s">
        <v>83</v>
      </c>
      <c r="J3" s="17" t="s">
        <v>40</v>
      </c>
      <c r="K3" s="17"/>
      <c r="L3" s="17"/>
      <c r="M3" s="17"/>
      <c r="N3" s="5" t="s">
        <v>41</v>
      </c>
      <c r="O3" s="5" t="s">
        <v>84</v>
      </c>
      <c r="P3" s="17" t="s">
        <v>43</v>
      </c>
      <c r="Q3" s="17"/>
      <c r="R3" s="17" t="s">
        <v>44</v>
      </c>
      <c r="S3" s="17"/>
      <c r="T3" s="5" t="s">
        <v>45</v>
      </c>
    </row>
    <row r="4" spans="1:20" s="3" customFormat="1" ht="30" customHeight="1">
      <c r="A4" s="7"/>
      <c r="B4" s="7"/>
      <c r="C4" s="7"/>
      <c r="D4" s="7"/>
      <c r="E4" s="7"/>
      <c r="F4" s="7"/>
      <c r="G4" s="7"/>
      <c r="H4" s="7"/>
      <c r="I4" s="7"/>
      <c r="J4" s="18" t="s">
        <v>46</v>
      </c>
      <c r="K4" s="18"/>
      <c r="L4" s="18"/>
      <c r="M4" s="5" t="s">
        <v>47</v>
      </c>
      <c r="N4" s="11"/>
      <c r="O4" s="7"/>
      <c r="P4" s="6" t="s">
        <v>48</v>
      </c>
      <c r="Q4" s="5" t="s">
        <v>49</v>
      </c>
      <c r="R4" s="5" t="s">
        <v>48</v>
      </c>
      <c r="S4" s="5" t="s">
        <v>49</v>
      </c>
      <c r="T4" s="7"/>
    </row>
    <row r="5" spans="1:20" s="3" customFormat="1" ht="15">
      <c r="A5" s="7"/>
      <c r="B5" s="7"/>
      <c r="C5" s="7"/>
      <c r="D5" s="7"/>
      <c r="E5" s="7"/>
      <c r="F5" s="7"/>
      <c r="G5" s="7"/>
      <c r="H5" s="7"/>
      <c r="I5" s="7"/>
      <c r="J5" s="5" t="s">
        <v>50</v>
      </c>
      <c r="K5" s="5" t="s">
        <v>51</v>
      </c>
      <c r="L5" s="5" t="s">
        <v>52</v>
      </c>
      <c r="M5" s="7"/>
      <c r="N5" s="7"/>
      <c r="O5" s="7"/>
      <c r="P5" s="7"/>
      <c r="Q5" s="7"/>
      <c r="R5" s="7"/>
      <c r="S5" s="7"/>
      <c r="T5" s="7"/>
    </row>
    <row r="6" spans="1:20" s="3" customFormat="1" ht="15">
      <c r="A6" s="12"/>
      <c r="B6" s="12" t="s">
        <v>53</v>
      </c>
      <c r="C6" s="12" t="s">
        <v>54</v>
      </c>
      <c r="D6" s="12" t="s">
        <v>55</v>
      </c>
      <c r="E6" s="12" t="s">
        <v>56</v>
      </c>
      <c r="F6" s="12" t="s">
        <v>57</v>
      </c>
      <c r="G6" s="12" t="s">
        <v>58</v>
      </c>
      <c r="H6" s="12" t="s">
        <v>59</v>
      </c>
      <c r="I6" s="12" t="s">
        <v>60</v>
      </c>
      <c r="J6" s="19" t="s">
        <v>61</v>
      </c>
      <c r="K6" s="19"/>
      <c r="L6" s="19"/>
      <c r="M6" s="19"/>
      <c r="N6" s="12" t="s">
        <v>62</v>
      </c>
      <c r="O6" s="12" t="s">
        <v>63</v>
      </c>
      <c r="P6" s="19" t="s">
        <v>64</v>
      </c>
      <c r="Q6" s="19"/>
      <c r="R6" s="19" t="s">
        <v>65</v>
      </c>
      <c r="S6" s="19"/>
      <c r="T6" s="12" t="s">
        <v>66</v>
      </c>
    </row>
    <row r="7" spans="1:20" ht="15">
      <c r="A7" s="2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2" t="s">
        <v>87</v>
      </c>
      <c r="B8" s="2" t="s">
        <v>88</v>
      </c>
      <c r="C8" s="2"/>
      <c r="D8" s="2">
        <v>1</v>
      </c>
      <c r="E8" s="2">
        <v>45500</v>
      </c>
      <c r="F8" s="2">
        <v>0</v>
      </c>
      <c r="G8" s="2">
        <v>0</v>
      </c>
      <c r="H8" s="2">
        <v>45500</v>
      </c>
      <c r="I8" s="9">
        <f aca="true" t="shared" si="0" ref="I8:I16">SUM(H8/15608350*100)</f>
        <v>0.2915106337313041</v>
      </c>
      <c r="J8" s="2">
        <v>45500</v>
      </c>
      <c r="K8" s="2">
        <v>0</v>
      </c>
      <c r="L8" s="2">
        <f aca="true" t="shared" si="1" ref="L8:L16">+J8+K8</f>
        <v>45500</v>
      </c>
      <c r="M8" s="9">
        <f aca="true" t="shared" si="2" ref="M8:M16">SUM(L8/15608350*100)</f>
        <v>0.2915106337313041</v>
      </c>
      <c r="N8" s="2">
        <v>0</v>
      </c>
      <c r="O8" s="9">
        <f aca="true" t="shared" si="3" ref="O8:O16">SUM((H8+N8)/15608350*100)</f>
        <v>0.2915106337313041</v>
      </c>
      <c r="P8" s="2">
        <v>0</v>
      </c>
      <c r="Q8" s="9">
        <v>0</v>
      </c>
      <c r="R8" s="2">
        <v>0</v>
      </c>
      <c r="S8" s="9">
        <v>0</v>
      </c>
      <c r="T8" s="2">
        <v>45500</v>
      </c>
    </row>
    <row r="9" spans="1:20" ht="15">
      <c r="A9" s="2"/>
      <c r="B9" s="2" t="s">
        <v>89</v>
      </c>
      <c r="C9" s="2" t="s">
        <v>90</v>
      </c>
      <c r="D9" s="2">
        <v>1</v>
      </c>
      <c r="E9" s="2">
        <v>45500</v>
      </c>
      <c r="F9" s="2">
        <v>0</v>
      </c>
      <c r="G9" s="2">
        <v>0</v>
      </c>
      <c r="H9" s="2">
        <v>45500</v>
      </c>
      <c r="I9" s="9">
        <f t="shared" si="0"/>
        <v>0.2915106337313041</v>
      </c>
      <c r="J9" s="2">
        <v>45500</v>
      </c>
      <c r="K9" s="2">
        <v>0</v>
      </c>
      <c r="L9" s="2">
        <f t="shared" si="1"/>
        <v>45500</v>
      </c>
      <c r="M9" s="9">
        <f t="shared" si="2"/>
        <v>0.2915106337313041</v>
      </c>
      <c r="N9" s="2">
        <v>0</v>
      </c>
      <c r="O9" s="9">
        <f t="shared" si="3"/>
        <v>0.2915106337313041</v>
      </c>
      <c r="P9" s="2">
        <v>0</v>
      </c>
      <c r="Q9" s="9">
        <f>SUM(P9/H9*100)</f>
        <v>0</v>
      </c>
      <c r="R9" s="2">
        <v>0</v>
      </c>
      <c r="S9" s="9">
        <f>SUM(R9/H9*100)</f>
        <v>0</v>
      </c>
      <c r="T9" s="2">
        <v>45500</v>
      </c>
    </row>
    <row r="10" spans="1:20" ht="15">
      <c r="A10" s="2" t="s">
        <v>91</v>
      </c>
      <c r="B10" s="2" t="s">
        <v>92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9">
        <f t="shared" si="0"/>
        <v>0</v>
      </c>
      <c r="J10" s="2">
        <v>0</v>
      </c>
      <c r="K10" s="2">
        <v>0</v>
      </c>
      <c r="L10" s="2">
        <f t="shared" si="1"/>
        <v>0</v>
      </c>
      <c r="M10" s="9">
        <f t="shared" si="2"/>
        <v>0</v>
      </c>
      <c r="N10" s="2">
        <v>0</v>
      </c>
      <c r="O10" s="9">
        <f t="shared" si="3"/>
        <v>0</v>
      </c>
      <c r="P10" s="2">
        <v>0</v>
      </c>
      <c r="Q10" s="9">
        <v>0</v>
      </c>
      <c r="R10" s="2">
        <v>0</v>
      </c>
      <c r="S10" s="9">
        <v>0</v>
      </c>
      <c r="T10" s="2">
        <v>0</v>
      </c>
    </row>
    <row r="11" spans="1:20" ht="15">
      <c r="A11" s="2" t="s">
        <v>93</v>
      </c>
      <c r="B11" s="2" t="s">
        <v>94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9">
        <f t="shared" si="0"/>
        <v>0</v>
      </c>
      <c r="J11" s="2">
        <v>0</v>
      </c>
      <c r="K11" s="2">
        <v>0</v>
      </c>
      <c r="L11" s="2">
        <f t="shared" si="1"/>
        <v>0</v>
      </c>
      <c r="M11" s="9">
        <f t="shared" si="2"/>
        <v>0</v>
      </c>
      <c r="N11" s="2">
        <v>0</v>
      </c>
      <c r="O11" s="9">
        <f t="shared" si="3"/>
        <v>0</v>
      </c>
      <c r="P11" s="2">
        <v>0</v>
      </c>
      <c r="Q11" s="9">
        <v>0</v>
      </c>
      <c r="R11" s="2">
        <v>0</v>
      </c>
      <c r="S11" s="9">
        <v>0</v>
      </c>
      <c r="T11" s="2">
        <v>0</v>
      </c>
    </row>
    <row r="12" spans="1:20" ht="15">
      <c r="A12" s="2" t="s">
        <v>95</v>
      </c>
      <c r="B12" s="2" t="s">
        <v>96</v>
      </c>
      <c r="C12" s="2"/>
      <c r="D12" s="2">
        <v>4</v>
      </c>
      <c r="E12" s="2">
        <v>7004944</v>
      </c>
      <c r="F12" s="2">
        <v>0</v>
      </c>
      <c r="G12" s="2">
        <v>0</v>
      </c>
      <c r="H12" s="2">
        <v>7004944</v>
      </c>
      <c r="I12" s="9">
        <f t="shared" si="0"/>
        <v>44.87946515807244</v>
      </c>
      <c r="J12" s="2">
        <v>7004944</v>
      </c>
      <c r="K12" s="2">
        <v>0</v>
      </c>
      <c r="L12" s="2">
        <f t="shared" si="1"/>
        <v>7004944</v>
      </c>
      <c r="M12" s="9">
        <f t="shared" si="2"/>
        <v>44.87946515807244</v>
      </c>
      <c r="N12" s="2">
        <v>0</v>
      </c>
      <c r="O12" s="9">
        <f t="shared" si="3"/>
        <v>44.87946515807244</v>
      </c>
      <c r="P12" s="2">
        <v>0</v>
      </c>
      <c r="Q12" s="9">
        <v>0</v>
      </c>
      <c r="R12" s="2">
        <v>3348858</v>
      </c>
      <c r="S12" s="9">
        <f aca="true" t="shared" si="4" ref="S12:S17">SUM(R12/H12*100)</f>
        <v>47.807063125700935</v>
      </c>
      <c r="T12" s="2">
        <v>7004644</v>
      </c>
    </row>
    <row r="13" spans="1:20" ht="15">
      <c r="A13" s="2"/>
      <c r="B13" s="2" t="s">
        <v>97</v>
      </c>
      <c r="C13" s="2" t="s">
        <v>98</v>
      </c>
      <c r="D13" s="2">
        <v>1</v>
      </c>
      <c r="E13" s="2">
        <v>510000</v>
      </c>
      <c r="F13" s="2">
        <v>0</v>
      </c>
      <c r="G13" s="2">
        <v>0</v>
      </c>
      <c r="H13" s="2">
        <v>510000</v>
      </c>
      <c r="I13" s="9">
        <f t="shared" si="0"/>
        <v>3.2674818286365954</v>
      </c>
      <c r="J13" s="2">
        <v>510000</v>
      </c>
      <c r="K13" s="2">
        <v>0</v>
      </c>
      <c r="L13" s="2">
        <f t="shared" si="1"/>
        <v>510000</v>
      </c>
      <c r="M13" s="9">
        <f t="shared" si="2"/>
        <v>3.2674818286365954</v>
      </c>
      <c r="N13" s="2">
        <v>0</v>
      </c>
      <c r="O13" s="9">
        <f t="shared" si="3"/>
        <v>3.2674818286365954</v>
      </c>
      <c r="P13" s="2">
        <v>0</v>
      </c>
      <c r="Q13" s="9">
        <f>SUM(P13/H13*100)</f>
        <v>0</v>
      </c>
      <c r="R13" s="2">
        <v>500000</v>
      </c>
      <c r="S13" s="9">
        <f t="shared" si="4"/>
        <v>98.0392156862745</v>
      </c>
      <c r="T13" s="2">
        <v>510000</v>
      </c>
    </row>
    <row r="14" spans="1:20" ht="15">
      <c r="A14" s="2"/>
      <c r="B14" s="2" t="s">
        <v>99</v>
      </c>
      <c r="C14" s="2" t="s">
        <v>100</v>
      </c>
      <c r="D14" s="2">
        <v>1</v>
      </c>
      <c r="E14" s="2">
        <v>4968744</v>
      </c>
      <c r="F14" s="2">
        <v>0</v>
      </c>
      <c r="G14" s="2">
        <v>0</v>
      </c>
      <c r="H14" s="2">
        <v>4968744</v>
      </c>
      <c r="I14" s="9">
        <f t="shared" si="0"/>
        <v>31.83388378656296</v>
      </c>
      <c r="J14" s="2">
        <v>4968744</v>
      </c>
      <c r="K14" s="2">
        <v>0</v>
      </c>
      <c r="L14" s="2">
        <f t="shared" si="1"/>
        <v>4968744</v>
      </c>
      <c r="M14" s="9">
        <f t="shared" si="2"/>
        <v>31.83388378656296</v>
      </c>
      <c r="N14" s="2">
        <v>0</v>
      </c>
      <c r="O14" s="9">
        <f t="shared" si="3"/>
        <v>31.83388378656296</v>
      </c>
      <c r="P14" s="2">
        <v>0</v>
      </c>
      <c r="Q14" s="9">
        <f>SUM(P14/H14*100)</f>
        <v>0</v>
      </c>
      <c r="R14" s="2">
        <v>2673858</v>
      </c>
      <c r="S14" s="9">
        <f t="shared" si="4"/>
        <v>53.813559322033896</v>
      </c>
      <c r="T14" s="2">
        <v>4968444</v>
      </c>
    </row>
    <row r="15" spans="1:20" ht="15">
      <c r="A15" s="2"/>
      <c r="B15" s="2" t="s">
        <v>101</v>
      </c>
      <c r="C15" s="2" t="s">
        <v>102</v>
      </c>
      <c r="D15" s="2">
        <v>1</v>
      </c>
      <c r="E15" s="2">
        <v>905200</v>
      </c>
      <c r="F15" s="2">
        <v>0</v>
      </c>
      <c r="G15" s="2">
        <v>0</v>
      </c>
      <c r="H15" s="2">
        <v>905200</v>
      </c>
      <c r="I15" s="9">
        <f t="shared" si="0"/>
        <v>5.799459904474208</v>
      </c>
      <c r="J15" s="2">
        <v>905200</v>
      </c>
      <c r="K15" s="2">
        <v>0</v>
      </c>
      <c r="L15" s="2">
        <f t="shared" si="1"/>
        <v>905200</v>
      </c>
      <c r="M15" s="9">
        <f t="shared" si="2"/>
        <v>5.799459904474208</v>
      </c>
      <c r="N15" s="2">
        <v>0</v>
      </c>
      <c r="O15" s="9">
        <f t="shared" si="3"/>
        <v>5.799459904474208</v>
      </c>
      <c r="P15" s="2">
        <v>0</v>
      </c>
      <c r="Q15" s="9">
        <f>SUM(P15/H15*100)</f>
        <v>0</v>
      </c>
      <c r="R15" s="2">
        <v>0</v>
      </c>
      <c r="S15" s="9">
        <f t="shared" si="4"/>
        <v>0</v>
      </c>
      <c r="T15" s="2">
        <v>905200</v>
      </c>
    </row>
    <row r="16" spans="1:20" ht="15">
      <c r="A16" s="2"/>
      <c r="B16" s="2" t="s">
        <v>103</v>
      </c>
      <c r="C16" s="2" t="s">
        <v>104</v>
      </c>
      <c r="D16" s="2">
        <v>1</v>
      </c>
      <c r="E16" s="2">
        <v>621000</v>
      </c>
      <c r="F16" s="2">
        <v>0</v>
      </c>
      <c r="G16" s="2">
        <v>0</v>
      </c>
      <c r="H16" s="2">
        <v>621000</v>
      </c>
      <c r="I16" s="9">
        <f t="shared" si="0"/>
        <v>3.9786396383986773</v>
      </c>
      <c r="J16" s="2">
        <v>621000</v>
      </c>
      <c r="K16" s="2">
        <v>0</v>
      </c>
      <c r="L16" s="2">
        <f t="shared" si="1"/>
        <v>621000</v>
      </c>
      <c r="M16" s="9">
        <f t="shared" si="2"/>
        <v>3.9786396383986773</v>
      </c>
      <c r="N16" s="2">
        <v>0</v>
      </c>
      <c r="O16" s="9">
        <f t="shared" si="3"/>
        <v>3.9786396383986773</v>
      </c>
      <c r="P16" s="2">
        <v>0</v>
      </c>
      <c r="Q16" s="9">
        <f>SUM(P16/H16*100)</f>
        <v>0</v>
      </c>
      <c r="R16" s="2">
        <v>175000</v>
      </c>
      <c r="S16" s="9">
        <f t="shared" si="4"/>
        <v>28.180354267310786</v>
      </c>
      <c r="T16" s="2">
        <v>621000</v>
      </c>
    </row>
    <row r="17" spans="1:20" s="3" customFormat="1" ht="15">
      <c r="A17" s="7"/>
      <c r="B17" s="7" t="s">
        <v>105</v>
      </c>
      <c r="C17" s="7"/>
      <c r="D17" s="7">
        <f aca="true" t="shared" si="5" ref="D17:P17">+D8+D10+D11+D12</f>
        <v>5</v>
      </c>
      <c r="E17" s="7">
        <f t="shared" si="5"/>
        <v>7050444</v>
      </c>
      <c r="F17" s="7">
        <f t="shared" si="5"/>
        <v>0</v>
      </c>
      <c r="G17" s="7">
        <f t="shared" si="5"/>
        <v>0</v>
      </c>
      <c r="H17" s="7">
        <f t="shared" si="5"/>
        <v>7050444</v>
      </c>
      <c r="I17" s="10">
        <f t="shared" si="5"/>
        <v>45.17097579180375</v>
      </c>
      <c r="J17" s="7">
        <f t="shared" si="5"/>
        <v>7050444</v>
      </c>
      <c r="K17" s="7">
        <f t="shared" si="5"/>
        <v>0</v>
      </c>
      <c r="L17" s="7">
        <f t="shared" si="5"/>
        <v>7050444</v>
      </c>
      <c r="M17" s="10">
        <f t="shared" si="5"/>
        <v>45.17097579180375</v>
      </c>
      <c r="N17" s="7">
        <f t="shared" si="5"/>
        <v>0</v>
      </c>
      <c r="O17" s="10">
        <f t="shared" si="5"/>
        <v>45.17097579180375</v>
      </c>
      <c r="P17" s="7">
        <f t="shared" si="5"/>
        <v>0</v>
      </c>
      <c r="Q17" s="10">
        <v>0</v>
      </c>
      <c r="R17" s="7">
        <f>+R8+R10+R11+R12</f>
        <v>3348858</v>
      </c>
      <c r="S17" s="10">
        <f t="shared" si="4"/>
        <v>47.49854051744826</v>
      </c>
      <c r="T17" s="7">
        <f>+T8+T10+T11+T12</f>
        <v>7050144</v>
      </c>
    </row>
    <row r="18" spans="1:20" ht="15">
      <c r="A18" s="2" t="s">
        <v>106</v>
      </c>
      <c r="B18" s="2" t="s">
        <v>107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5">
      <c r="A19" s="2" t="s">
        <v>87</v>
      </c>
      <c r="B19" s="2" t="s">
        <v>108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9">
        <f>SUM(H19/15608350*100)</f>
        <v>0</v>
      </c>
      <c r="J19" s="2">
        <v>0</v>
      </c>
      <c r="K19" s="2">
        <v>0</v>
      </c>
      <c r="L19" s="2">
        <f>+J19+K19</f>
        <v>0</v>
      </c>
      <c r="M19" s="9">
        <f>SUM(L19/15608350*100)</f>
        <v>0</v>
      </c>
      <c r="N19" s="2">
        <v>0</v>
      </c>
      <c r="O19" s="9">
        <f>SUM((H19+N19)/15608350*100)</f>
        <v>0</v>
      </c>
      <c r="P19" s="2">
        <v>0</v>
      </c>
      <c r="Q19" s="9">
        <v>0</v>
      </c>
      <c r="R19" s="2">
        <v>0</v>
      </c>
      <c r="S19" s="9">
        <v>0</v>
      </c>
      <c r="T19" s="2">
        <v>0</v>
      </c>
    </row>
    <row r="20" spans="1:20" ht="15">
      <c r="A20" s="2" t="s">
        <v>91</v>
      </c>
      <c r="B20" s="2" t="s">
        <v>109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9">
        <f>SUM(H20/15608350*100)</f>
        <v>0</v>
      </c>
      <c r="J20" s="2">
        <v>0</v>
      </c>
      <c r="K20" s="2">
        <v>0</v>
      </c>
      <c r="L20" s="2">
        <f>+J20+K20</f>
        <v>0</v>
      </c>
      <c r="M20" s="9">
        <f>SUM(L20/15608350*100)</f>
        <v>0</v>
      </c>
      <c r="N20" s="2">
        <v>0</v>
      </c>
      <c r="O20" s="9">
        <f>SUM((H20+N20)/15608350*100)</f>
        <v>0</v>
      </c>
      <c r="P20" s="2">
        <v>0</v>
      </c>
      <c r="Q20" s="9">
        <v>0</v>
      </c>
      <c r="R20" s="2">
        <v>0</v>
      </c>
      <c r="S20" s="9">
        <v>0</v>
      </c>
      <c r="T20" s="2">
        <v>0</v>
      </c>
    </row>
    <row r="21" spans="1:20" ht="15">
      <c r="A21" s="2" t="s">
        <v>93</v>
      </c>
      <c r="B21" s="2" t="s">
        <v>110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9">
        <f>SUM(H21/15608350*100)</f>
        <v>0</v>
      </c>
      <c r="J21" s="2">
        <v>0</v>
      </c>
      <c r="K21" s="2">
        <v>0</v>
      </c>
      <c r="L21" s="2">
        <f>+J21+K21</f>
        <v>0</v>
      </c>
      <c r="M21" s="9">
        <f>SUM(L21/15608350*100)</f>
        <v>0</v>
      </c>
      <c r="N21" s="2">
        <v>0</v>
      </c>
      <c r="O21" s="9">
        <f>SUM((H21+N21)/15608350*100)</f>
        <v>0</v>
      </c>
      <c r="P21" s="2">
        <v>0</v>
      </c>
      <c r="Q21" s="9">
        <v>0</v>
      </c>
      <c r="R21" s="2">
        <v>0</v>
      </c>
      <c r="S21" s="9">
        <v>0</v>
      </c>
      <c r="T21" s="2">
        <v>0</v>
      </c>
    </row>
    <row r="22" spans="1:2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">
      <c r="A23" s="2" t="s">
        <v>95</v>
      </c>
      <c r="B23" s="2" t="s">
        <v>111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9">
        <f>SUM(H23/15608350*100)</f>
        <v>0</v>
      </c>
      <c r="J23" s="2">
        <v>0</v>
      </c>
      <c r="K23" s="2">
        <v>0</v>
      </c>
      <c r="L23" s="2">
        <f>+J23+K23</f>
        <v>0</v>
      </c>
      <c r="M23" s="9">
        <f>SUM(L23/15608350*100)</f>
        <v>0</v>
      </c>
      <c r="N23" s="2">
        <v>0</v>
      </c>
      <c r="O23" s="9">
        <f>SUM((H23+N23)/15608350*100)</f>
        <v>0</v>
      </c>
      <c r="P23" s="2">
        <v>0</v>
      </c>
      <c r="Q23" s="9">
        <v>0</v>
      </c>
      <c r="R23" s="2">
        <v>0</v>
      </c>
      <c r="S23" s="9">
        <v>0</v>
      </c>
      <c r="T23" s="2">
        <v>0</v>
      </c>
    </row>
    <row r="24" spans="1:20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5">
      <c r="A25" s="2" t="s">
        <v>112</v>
      </c>
      <c r="B25" s="2" t="s">
        <v>113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9">
        <f>SUM(H25/15608350*100)</f>
        <v>0</v>
      </c>
      <c r="J25" s="2">
        <v>0</v>
      </c>
      <c r="K25" s="2">
        <v>0</v>
      </c>
      <c r="L25" s="2">
        <f>+J25+K25</f>
        <v>0</v>
      </c>
      <c r="M25" s="9">
        <f>SUM(L25/15608350*100)</f>
        <v>0</v>
      </c>
      <c r="N25" s="2">
        <v>0</v>
      </c>
      <c r="O25" s="9">
        <f>SUM((H25+N25)/15608350*100)</f>
        <v>0</v>
      </c>
      <c r="P25" s="2">
        <v>0</v>
      </c>
      <c r="Q25" s="9">
        <v>0</v>
      </c>
      <c r="R25" s="2">
        <v>0</v>
      </c>
      <c r="S25" s="9">
        <v>0</v>
      </c>
      <c r="T25" s="2">
        <v>0</v>
      </c>
    </row>
    <row r="26" spans="1:20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3" customFormat="1" ht="15">
      <c r="A27" s="7"/>
      <c r="B27" s="7" t="s">
        <v>114</v>
      </c>
      <c r="C27" s="7"/>
      <c r="D27" s="7">
        <f aca="true" t="shared" si="6" ref="D27:P27">+D19+D20+D21+D23+D25</f>
        <v>0</v>
      </c>
      <c r="E27" s="7">
        <f t="shared" si="6"/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10">
        <f t="shared" si="6"/>
        <v>0</v>
      </c>
      <c r="J27" s="7">
        <f t="shared" si="6"/>
        <v>0</v>
      </c>
      <c r="K27" s="7">
        <f t="shared" si="6"/>
        <v>0</v>
      </c>
      <c r="L27" s="7">
        <f t="shared" si="6"/>
        <v>0</v>
      </c>
      <c r="M27" s="10">
        <f t="shared" si="6"/>
        <v>0</v>
      </c>
      <c r="N27" s="7">
        <f t="shared" si="6"/>
        <v>0</v>
      </c>
      <c r="O27" s="10">
        <f t="shared" si="6"/>
        <v>0</v>
      </c>
      <c r="P27" s="7">
        <f t="shared" si="6"/>
        <v>0</v>
      </c>
      <c r="Q27" s="10">
        <v>0</v>
      </c>
      <c r="R27" s="7">
        <f>+R19+R20+R21+R23+R25</f>
        <v>0</v>
      </c>
      <c r="S27" s="10">
        <f>+S19+S20+S21+S23+S25</f>
        <v>0</v>
      </c>
      <c r="T27" s="7">
        <f>+T19+T20+T21+T23+T25</f>
        <v>0</v>
      </c>
    </row>
    <row r="28" spans="1:20" s="3" customFormat="1" ht="15">
      <c r="A28" s="7"/>
      <c r="B28" s="7" t="s">
        <v>115</v>
      </c>
      <c r="C28" s="7"/>
      <c r="D28" s="7">
        <f aca="true" t="shared" si="7" ref="D28:P28">+(D17+D27)</f>
        <v>5</v>
      </c>
      <c r="E28" s="7">
        <f t="shared" si="7"/>
        <v>7050444</v>
      </c>
      <c r="F28" s="7">
        <f t="shared" si="7"/>
        <v>0</v>
      </c>
      <c r="G28" s="7">
        <f t="shared" si="7"/>
        <v>0</v>
      </c>
      <c r="H28" s="7">
        <f t="shared" si="7"/>
        <v>7050444</v>
      </c>
      <c r="I28" s="10">
        <f t="shared" si="7"/>
        <v>45.17097579180375</v>
      </c>
      <c r="J28" s="7">
        <f t="shared" si="7"/>
        <v>7050444</v>
      </c>
      <c r="K28" s="7">
        <f t="shared" si="7"/>
        <v>0</v>
      </c>
      <c r="L28" s="7">
        <f t="shared" si="7"/>
        <v>7050444</v>
      </c>
      <c r="M28" s="10">
        <f t="shared" si="7"/>
        <v>45.17097579180375</v>
      </c>
      <c r="N28" s="7">
        <f t="shared" si="7"/>
        <v>0</v>
      </c>
      <c r="O28" s="10">
        <f t="shared" si="7"/>
        <v>45.17097579180375</v>
      </c>
      <c r="P28" s="7">
        <f t="shared" si="7"/>
        <v>0</v>
      </c>
      <c r="Q28" s="10">
        <v>0</v>
      </c>
      <c r="R28" s="7">
        <f>+(R17+R27)</f>
        <v>3348858</v>
      </c>
      <c r="S28" s="10">
        <f>SUM(R28/H28*100)</f>
        <v>47.49854051744826</v>
      </c>
      <c r="T28" s="7">
        <f>+(T17+T27)</f>
        <v>7050144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511811023622047" footer="0.511811023622047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E62" sqref="E62"/>
    </sheetView>
  </sheetViews>
  <sheetFormatPr defaultColWidth="8.710937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4" customFormat="1" ht="15.75">
      <c r="A1" s="4" t="s">
        <v>116</v>
      </c>
    </row>
    <row r="3" spans="1:20" s="3" customFormat="1" ht="90" customHeight="1">
      <c r="A3" s="5" t="s">
        <v>32</v>
      </c>
      <c r="B3" s="5" t="s">
        <v>80</v>
      </c>
      <c r="C3" s="5" t="s">
        <v>81</v>
      </c>
      <c r="D3" s="5" t="s">
        <v>34</v>
      </c>
      <c r="E3" s="5" t="s">
        <v>35</v>
      </c>
      <c r="F3" s="5" t="s">
        <v>36</v>
      </c>
      <c r="G3" s="5" t="s">
        <v>37</v>
      </c>
      <c r="H3" s="5" t="s">
        <v>82</v>
      </c>
      <c r="I3" s="5" t="s">
        <v>117</v>
      </c>
      <c r="J3" s="17" t="s">
        <v>40</v>
      </c>
      <c r="K3" s="17"/>
      <c r="L3" s="17"/>
      <c r="M3" s="17"/>
      <c r="N3" s="5" t="s">
        <v>41</v>
      </c>
      <c r="O3" s="5" t="s">
        <v>42</v>
      </c>
      <c r="P3" s="17" t="s">
        <v>43</v>
      </c>
      <c r="Q3" s="17"/>
      <c r="R3" s="17" t="s">
        <v>44</v>
      </c>
      <c r="S3" s="17"/>
      <c r="T3" s="5" t="s">
        <v>45</v>
      </c>
    </row>
    <row r="4" spans="1:20" s="3" customFormat="1" ht="30" customHeight="1">
      <c r="A4" s="7"/>
      <c r="B4" s="7"/>
      <c r="C4" s="7"/>
      <c r="D4" s="7"/>
      <c r="E4" s="7"/>
      <c r="F4" s="7"/>
      <c r="G4" s="7"/>
      <c r="H4" s="7"/>
      <c r="I4" s="7"/>
      <c r="J4" s="18" t="s">
        <v>46</v>
      </c>
      <c r="K4" s="18"/>
      <c r="L4" s="18"/>
      <c r="M4" s="5" t="s">
        <v>47</v>
      </c>
      <c r="N4" s="11"/>
      <c r="O4" s="7"/>
      <c r="P4" s="6" t="s">
        <v>48</v>
      </c>
      <c r="Q4" s="5" t="s">
        <v>49</v>
      </c>
      <c r="R4" s="5" t="s">
        <v>48</v>
      </c>
      <c r="S4" s="5" t="s">
        <v>49</v>
      </c>
      <c r="T4" s="7"/>
    </row>
    <row r="5" spans="1:20" s="3" customFormat="1" ht="15">
      <c r="A5" s="7"/>
      <c r="B5" s="7"/>
      <c r="C5" s="7"/>
      <c r="D5" s="7"/>
      <c r="E5" s="7"/>
      <c r="F5" s="7"/>
      <c r="G5" s="7"/>
      <c r="H5" s="7"/>
      <c r="I5" s="7"/>
      <c r="J5" s="5" t="s">
        <v>50</v>
      </c>
      <c r="K5" s="5" t="s">
        <v>51</v>
      </c>
      <c r="L5" s="5" t="s">
        <v>52</v>
      </c>
      <c r="M5" s="7"/>
      <c r="N5" s="7"/>
      <c r="O5" s="7"/>
      <c r="P5" s="7"/>
      <c r="Q5" s="7"/>
      <c r="R5" s="7"/>
      <c r="S5" s="7"/>
      <c r="T5" s="7"/>
    </row>
    <row r="6" spans="1:20" s="3" customFormat="1" ht="15">
      <c r="A6" s="12"/>
      <c r="B6" s="12" t="s">
        <v>53</v>
      </c>
      <c r="C6" s="12" t="s">
        <v>54</v>
      </c>
      <c r="D6" s="12" t="s">
        <v>55</v>
      </c>
      <c r="E6" s="12" t="s">
        <v>56</v>
      </c>
      <c r="F6" s="12" t="s">
        <v>57</v>
      </c>
      <c r="G6" s="12" t="s">
        <v>58</v>
      </c>
      <c r="H6" s="12" t="s">
        <v>59</v>
      </c>
      <c r="I6" s="12" t="s">
        <v>60</v>
      </c>
      <c r="J6" s="19" t="s">
        <v>61</v>
      </c>
      <c r="K6" s="19"/>
      <c r="L6" s="19"/>
      <c r="M6" s="19"/>
      <c r="N6" s="12" t="s">
        <v>62</v>
      </c>
      <c r="O6" s="12" t="s">
        <v>63</v>
      </c>
      <c r="P6" s="19" t="s">
        <v>64</v>
      </c>
      <c r="Q6" s="19"/>
      <c r="R6" s="19" t="s">
        <v>65</v>
      </c>
      <c r="S6" s="19"/>
      <c r="T6" s="12" t="s">
        <v>66</v>
      </c>
    </row>
    <row r="7" spans="1:20" ht="15">
      <c r="A7" s="2" t="s">
        <v>85</v>
      </c>
      <c r="B7" s="2" t="s">
        <v>110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2" t="s">
        <v>87</v>
      </c>
      <c r="B8" s="2" t="s">
        <v>118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9">
        <f aca="true" t="shared" si="0" ref="I8:I15">SUM(H8/15608350*100)</f>
        <v>0</v>
      </c>
      <c r="J8" s="2">
        <v>0</v>
      </c>
      <c r="K8" s="2">
        <v>0</v>
      </c>
      <c r="L8" s="2">
        <f aca="true" t="shared" si="1" ref="L8:L15">+J8+K8</f>
        <v>0</v>
      </c>
      <c r="M8" s="9">
        <f aca="true" t="shared" si="2" ref="M8:M15">SUM(L8/15608350*100)</f>
        <v>0</v>
      </c>
      <c r="N8" s="2">
        <v>0</v>
      </c>
      <c r="O8" s="9">
        <f aca="true" t="shared" si="3" ref="O8:O15">SUM((H8+N8)/15608350*100)</f>
        <v>0</v>
      </c>
      <c r="P8" s="2">
        <v>0</v>
      </c>
      <c r="Q8" s="9">
        <v>0</v>
      </c>
      <c r="R8" s="2" t="s">
        <v>71</v>
      </c>
      <c r="S8" s="2" t="s">
        <v>71</v>
      </c>
      <c r="T8" s="2">
        <v>0</v>
      </c>
    </row>
    <row r="9" spans="1:20" ht="15">
      <c r="A9" s="2" t="s">
        <v>91</v>
      </c>
      <c r="B9" s="2" t="s">
        <v>119</v>
      </c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9">
        <f t="shared" si="0"/>
        <v>0</v>
      </c>
      <c r="J9" s="2">
        <v>0</v>
      </c>
      <c r="K9" s="2">
        <v>0</v>
      </c>
      <c r="L9" s="2">
        <f t="shared" si="1"/>
        <v>0</v>
      </c>
      <c r="M9" s="9">
        <f t="shared" si="2"/>
        <v>0</v>
      </c>
      <c r="N9" s="2">
        <v>0</v>
      </c>
      <c r="O9" s="9">
        <f t="shared" si="3"/>
        <v>0</v>
      </c>
      <c r="P9" s="2">
        <v>0</v>
      </c>
      <c r="Q9" s="9">
        <v>0</v>
      </c>
      <c r="R9" s="2" t="s">
        <v>71</v>
      </c>
      <c r="S9" s="2" t="s">
        <v>71</v>
      </c>
      <c r="T9" s="2">
        <v>0</v>
      </c>
    </row>
    <row r="10" spans="1:20" ht="15">
      <c r="A10" s="2" t="s">
        <v>93</v>
      </c>
      <c r="B10" s="2" t="s">
        <v>120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9">
        <f t="shared" si="0"/>
        <v>0</v>
      </c>
      <c r="J10" s="2">
        <v>0</v>
      </c>
      <c r="K10" s="2">
        <v>0</v>
      </c>
      <c r="L10" s="2">
        <f t="shared" si="1"/>
        <v>0</v>
      </c>
      <c r="M10" s="9">
        <f t="shared" si="2"/>
        <v>0</v>
      </c>
      <c r="N10" s="2">
        <v>0</v>
      </c>
      <c r="O10" s="9">
        <f t="shared" si="3"/>
        <v>0</v>
      </c>
      <c r="P10" s="2">
        <v>0</v>
      </c>
      <c r="Q10" s="9">
        <v>0</v>
      </c>
      <c r="R10" s="2" t="s">
        <v>71</v>
      </c>
      <c r="S10" s="2" t="s">
        <v>71</v>
      </c>
      <c r="T10" s="2">
        <v>0</v>
      </c>
    </row>
    <row r="11" spans="1:20" ht="15">
      <c r="A11" s="2" t="s">
        <v>95</v>
      </c>
      <c r="B11" s="2" t="s">
        <v>121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9">
        <f t="shared" si="0"/>
        <v>0</v>
      </c>
      <c r="J11" s="2">
        <v>0</v>
      </c>
      <c r="K11" s="2">
        <v>0</v>
      </c>
      <c r="L11" s="2">
        <f t="shared" si="1"/>
        <v>0</v>
      </c>
      <c r="M11" s="9">
        <f t="shared" si="2"/>
        <v>0</v>
      </c>
      <c r="N11" s="2">
        <v>0</v>
      </c>
      <c r="O11" s="9">
        <f t="shared" si="3"/>
        <v>0</v>
      </c>
      <c r="P11" s="2">
        <v>0</v>
      </c>
      <c r="Q11" s="9">
        <v>0</v>
      </c>
      <c r="R11" s="2" t="s">
        <v>71</v>
      </c>
      <c r="S11" s="2" t="s">
        <v>71</v>
      </c>
      <c r="T11" s="2">
        <v>0</v>
      </c>
    </row>
    <row r="12" spans="1:20" ht="15">
      <c r="A12" s="2" t="s">
        <v>112</v>
      </c>
      <c r="B12" s="2" t="s">
        <v>122</v>
      </c>
      <c r="C12" s="2"/>
      <c r="D12" s="2">
        <v>3</v>
      </c>
      <c r="E12" s="2">
        <v>20870</v>
      </c>
      <c r="F12" s="2">
        <v>0</v>
      </c>
      <c r="G12" s="2">
        <v>0</v>
      </c>
      <c r="H12" s="2">
        <v>20870</v>
      </c>
      <c r="I12" s="9">
        <f t="shared" si="0"/>
        <v>0.13371048188950144</v>
      </c>
      <c r="J12" s="2">
        <v>20870</v>
      </c>
      <c r="K12" s="2">
        <v>0</v>
      </c>
      <c r="L12" s="2">
        <f t="shared" si="1"/>
        <v>20870</v>
      </c>
      <c r="M12" s="9">
        <f t="shared" si="2"/>
        <v>0.13371048188950144</v>
      </c>
      <c r="N12" s="2">
        <v>0</v>
      </c>
      <c r="O12" s="9">
        <f t="shared" si="3"/>
        <v>0.13371048188950144</v>
      </c>
      <c r="P12" s="2">
        <v>0</v>
      </c>
      <c r="Q12" s="9">
        <v>0</v>
      </c>
      <c r="R12" s="2" t="s">
        <v>71</v>
      </c>
      <c r="S12" s="2" t="s">
        <v>71</v>
      </c>
      <c r="T12" s="2">
        <v>20870</v>
      </c>
    </row>
    <row r="13" spans="1:20" ht="15">
      <c r="A13" s="2" t="s">
        <v>123</v>
      </c>
      <c r="B13" s="2" t="s">
        <v>94</v>
      </c>
      <c r="C13" s="2"/>
      <c r="D13" s="2">
        <v>10</v>
      </c>
      <c r="E13" s="2">
        <v>1591</v>
      </c>
      <c r="F13" s="2">
        <v>0</v>
      </c>
      <c r="G13" s="2">
        <v>0</v>
      </c>
      <c r="H13" s="2">
        <v>1591</v>
      </c>
      <c r="I13" s="9">
        <f t="shared" si="0"/>
        <v>0.010193261939923183</v>
      </c>
      <c r="J13" s="2">
        <v>1591</v>
      </c>
      <c r="K13" s="2">
        <v>0</v>
      </c>
      <c r="L13" s="2">
        <f t="shared" si="1"/>
        <v>1591</v>
      </c>
      <c r="M13" s="9">
        <f t="shared" si="2"/>
        <v>0.010193261939923183</v>
      </c>
      <c r="N13" s="2">
        <v>0</v>
      </c>
      <c r="O13" s="9">
        <f t="shared" si="3"/>
        <v>0.010193261939923183</v>
      </c>
      <c r="P13" s="2">
        <v>0</v>
      </c>
      <c r="Q13" s="9">
        <v>0</v>
      </c>
      <c r="R13" s="2" t="s">
        <v>71</v>
      </c>
      <c r="S13" s="2" t="s">
        <v>71</v>
      </c>
      <c r="T13" s="2">
        <v>371</v>
      </c>
    </row>
    <row r="14" spans="1:20" ht="15">
      <c r="A14" s="2" t="s">
        <v>124</v>
      </c>
      <c r="B14" s="2" t="s">
        <v>125</v>
      </c>
      <c r="C14" s="2"/>
      <c r="D14" s="2">
        <v>1</v>
      </c>
      <c r="E14" s="2">
        <v>300</v>
      </c>
      <c r="F14" s="2">
        <v>0</v>
      </c>
      <c r="G14" s="2">
        <v>0</v>
      </c>
      <c r="H14" s="2">
        <v>300</v>
      </c>
      <c r="I14" s="9">
        <f t="shared" si="0"/>
        <v>0.001922048134492115</v>
      </c>
      <c r="J14" s="2">
        <v>300</v>
      </c>
      <c r="K14" s="2">
        <v>0</v>
      </c>
      <c r="L14" s="2">
        <f t="shared" si="1"/>
        <v>300</v>
      </c>
      <c r="M14" s="9">
        <f t="shared" si="2"/>
        <v>0.001922048134492115</v>
      </c>
      <c r="N14" s="2">
        <v>0</v>
      </c>
      <c r="O14" s="9">
        <f t="shared" si="3"/>
        <v>0.001922048134492115</v>
      </c>
      <c r="P14" s="2">
        <v>0</v>
      </c>
      <c r="Q14" s="9">
        <v>0</v>
      </c>
      <c r="R14" s="2" t="s">
        <v>71</v>
      </c>
      <c r="S14" s="2" t="s">
        <v>71</v>
      </c>
      <c r="T14" s="2">
        <v>0</v>
      </c>
    </row>
    <row r="15" spans="1:20" ht="15">
      <c r="A15" s="2" t="s">
        <v>126</v>
      </c>
      <c r="B15" s="2" t="s">
        <v>127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9">
        <f t="shared" si="0"/>
        <v>0</v>
      </c>
      <c r="J15" s="2">
        <v>0</v>
      </c>
      <c r="K15" s="2">
        <v>0</v>
      </c>
      <c r="L15" s="2">
        <f t="shared" si="1"/>
        <v>0</v>
      </c>
      <c r="M15" s="9">
        <f t="shared" si="2"/>
        <v>0</v>
      </c>
      <c r="N15" s="2">
        <v>0</v>
      </c>
      <c r="O15" s="9">
        <f t="shared" si="3"/>
        <v>0</v>
      </c>
      <c r="P15" s="2">
        <v>0</v>
      </c>
      <c r="Q15" s="9">
        <v>0</v>
      </c>
      <c r="R15" s="2" t="s">
        <v>71</v>
      </c>
      <c r="S15" s="2" t="s">
        <v>71</v>
      </c>
      <c r="T15" s="2">
        <v>0</v>
      </c>
    </row>
    <row r="16" spans="1:20" ht="15">
      <c r="A16" s="2" t="s">
        <v>128</v>
      </c>
      <c r="B16" s="2" t="s">
        <v>96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3" customFormat="1" ht="15">
      <c r="A17" s="7"/>
      <c r="B17" s="7" t="s">
        <v>129</v>
      </c>
      <c r="C17" s="7"/>
      <c r="D17" s="7">
        <f aca="true" t="shared" si="4" ref="D17:P17">+D8+D9+D10+D11+D12+D13+D14+D15</f>
        <v>14</v>
      </c>
      <c r="E17" s="7">
        <f t="shared" si="4"/>
        <v>22761</v>
      </c>
      <c r="F17" s="7">
        <f t="shared" si="4"/>
        <v>0</v>
      </c>
      <c r="G17" s="7">
        <f t="shared" si="4"/>
        <v>0</v>
      </c>
      <c r="H17" s="7">
        <f t="shared" si="4"/>
        <v>22761</v>
      </c>
      <c r="I17" s="10">
        <f t="shared" si="4"/>
        <v>0.14582579196391673</v>
      </c>
      <c r="J17" s="7">
        <f t="shared" si="4"/>
        <v>22761</v>
      </c>
      <c r="K17" s="7">
        <f t="shared" si="4"/>
        <v>0</v>
      </c>
      <c r="L17" s="7">
        <f t="shared" si="4"/>
        <v>22761</v>
      </c>
      <c r="M17" s="10">
        <f t="shared" si="4"/>
        <v>0.14582579196391673</v>
      </c>
      <c r="N17" s="7">
        <f t="shared" si="4"/>
        <v>0</v>
      </c>
      <c r="O17" s="10">
        <f t="shared" si="4"/>
        <v>0.14582579196391673</v>
      </c>
      <c r="P17" s="7">
        <f t="shared" si="4"/>
        <v>0</v>
      </c>
      <c r="Q17" s="10">
        <v>0</v>
      </c>
      <c r="R17" s="7" t="s">
        <v>71</v>
      </c>
      <c r="S17" s="7" t="s">
        <v>71</v>
      </c>
      <c r="T17" s="7">
        <f>+T8+T9+T10+T11+T12+T13+T14+T15</f>
        <v>21241</v>
      </c>
    </row>
    <row r="18" spans="1:20" ht="15">
      <c r="A18" s="2" t="s">
        <v>106</v>
      </c>
      <c r="B18" s="2" t="s">
        <v>130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9">
        <f>SUM(H18/15608350*100)</f>
        <v>0</v>
      </c>
      <c r="J18" s="2">
        <v>0</v>
      </c>
      <c r="K18" s="2">
        <v>0</v>
      </c>
      <c r="L18" s="2">
        <f>+J18+K18</f>
        <v>0</v>
      </c>
      <c r="M18" s="9">
        <f>SUM(L18/15608350*100)</f>
        <v>0</v>
      </c>
      <c r="N18" s="2">
        <v>0</v>
      </c>
      <c r="O18" s="9">
        <f>SUM((H18+N18)/15608350*100)</f>
        <v>0</v>
      </c>
      <c r="P18" s="2">
        <v>0</v>
      </c>
      <c r="Q18" s="9">
        <v>0</v>
      </c>
      <c r="R18" s="2" t="s">
        <v>71</v>
      </c>
      <c r="S18" s="2" t="s">
        <v>71</v>
      </c>
      <c r="T18" s="2">
        <v>0</v>
      </c>
    </row>
    <row r="19" spans="1:20" s="3" customFormat="1" ht="15">
      <c r="A19" s="7"/>
      <c r="B19" s="7" t="s">
        <v>131</v>
      </c>
      <c r="C19" s="7"/>
      <c r="D19" s="7">
        <f aca="true" t="shared" si="5" ref="D19:P19">+D18</f>
        <v>0</v>
      </c>
      <c r="E19" s="7">
        <f t="shared" si="5"/>
        <v>0</v>
      </c>
      <c r="F19" s="7">
        <f t="shared" si="5"/>
        <v>0</v>
      </c>
      <c r="G19" s="7">
        <f t="shared" si="5"/>
        <v>0</v>
      </c>
      <c r="H19" s="7">
        <f t="shared" si="5"/>
        <v>0</v>
      </c>
      <c r="I19" s="10">
        <f t="shared" si="5"/>
        <v>0</v>
      </c>
      <c r="J19" s="7">
        <f t="shared" si="5"/>
        <v>0</v>
      </c>
      <c r="K19" s="7">
        <f t="shared" si="5"/>
        <v>0</v>
      </c>
      <c r="L19" s="7">
        <f t="shared" si="5"/>
        <v>0</v>
      </c>
      <c r="M19" s="10">
        <f t="shared" si="5"/>
        <v>0</v>
      </c>
      <c r="N19" s="7">
        <f t="shared" si="5"/>
        <v>0</v>
      </c>
      <c r="O19" s="10">
        <f t="shared" si="5"/>
        <v>0</v>
      </c>
      <c r="P19" s="7">
        <f t="shared" si="5"/>
        <v>0</v>
      </c>
      <c r="Q19" s="10">
        <v>0</v>
      </c>
      <c r="R19" s="7" t="str">
        <f>+R18</f>
        <v>NA</v>
      </c>
      <c r="S19" s="7" t="str">
        <f>+S18</f>
        <v>NA</v>
      </c>
      <c r="T19" s="7">
        <f>+T18</f>
        <v>0</v>
      </c>
    </row>
    <row r="20" spans="1:20" ht="15">
      <c r="A20" s="2" t="s">
        <v>132</v>
      </c>
      <c r="B20" s="2" t="s">
        <v>133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">
      <c r="A21" s="2" t="s">
        <v>87</v>
      </c>
      <c r="B21" s="2" t="s">
        <v>134</v>
      </c>
      <c r="C21" s="2"/>
      <c r="D21" s="2">
        <v>24304</v>
      </c>
      <c r="E21" s="2">
        <v>5374406</v>
      </c>
      <c r="F21" s="2">
        <v>0</v>
      </c>
      <c r="G21" s="2">
        <v>0</v>
      </c>
      <c r="H21" s="2">
        <v>5374406</v>
      </c>
      <c r="I21" s="9">
        <f aca="true" t="shared" si="6" ref="I21:I26">SUM(H21/15608350*100)</f>
        <v>34.43289008767743</v>
      </c>
      <c r="J21" s="2">
        <v>5374406</v>
      </c>
      <c r="K21" s="2">
        <v>0</v>
      </c>
      <c r="L21" s="2">
        <f aca="true" t="shared" si="7" ref="L21:L26">+J21+K21</f>
        <v>5374406</v>
      </c>
      <c r="M21" s="9">
        <f aca="true" t="shared" si="8" ref="M21:M26">SUM(L21/15608350*100)</f>
        <v>34.43289008767743</v>
      </c>
      <c r="N21" s="2">
        <v>0</v>
      </c>
      <c r="O21" s="9">
        <f aca="true" t="shared" si="9" ref="O21:O26">SUM((H21+N21)/15608350*100)</f>
        <v>34.43289008767743</v>
      </c>
      <c r="P21" s="2">
        <v>0</v>
      </c>
      <c r="Q21" s="9">
        <v>0</v>
      </c>
      <c r="R21" s="2" t="s">
        <v>71</v>
      </c>
      <c r="S21" s="2" t="s">
        <v>71</v>
      </c>
      <c r="T21" s="2">
        <v>5284917</v>
      </c>
    </row>
    <row r="22" spans="1:20" ht="15">
      <c r="A22" s="2"/>
      <c r="B22" s="2" t="s">
        <v>135</v>
      </c>
      <c r="C22" s="2"/>
      <c r="D22" s="2">
        <v>31</v>
      </c>
      <c r="E22" s="2">
        <v>2211938</v>
      </c>
      <c r="F22" s="2">
        <v>0</v>
      </c>
      <c r="G22" s="2">
        <v>0</v>
      </c>
      <c r="H22" s="2">
        <v>2211938</v>
      </c>
      <c r="I22" s="9">
        <f t="shared" si="6"/>
        <v>14.171504355040732</v>
      </c>
      <c r="J22" s="2">
        <v>2211938</v>
      </c>
      <c r="K22" s="2">
        <v>0</v>
      </c>
      <c r="L22" s="2">
        <f t="shared" si="7"/>
        <v>2211938</v>
      </c>
      <c r="M22" s="9">
        <f t="shared" si="8"/>
        <v>14.171504355040732</v>
      </c>
      <c r="N22" s="2">
        <v>0</v>
      </c>
      <c r="O22" s="9">
        <f t="shared" si="9"/>
        <v>14.171504355040732</v>
      </c>
      <c r="P22" s="2">
        <v>0</v>
      </c>
      <c r="Q22" s="9">
        <v>0</v>
      </c>
      <c r="R22" s="2" t="s">
        <v>71</v>
      </c>
      <c r="S22" s="2" t="s">
        <v>71</v>
      </c>
      <c r="T22" s="2">
        <v>2211938</v>
      </c>
    </row>
    <row r="23" spans="1:20" ht="15">
      <c r="A23" s="2"/>
      <c r="B23" s="2" t="s">
        <v>136</v>
      </c>
      <c r="C23" s="2" t="s">
        <v>137</v>
      </c>
      <c r="D23" s="2">
        <v>1</v>
      </c>
      <c r="E23" s="2">
        <v>201654</v>
      </c>
      <c r="F23" s="2">
        <v>0</v>
      </c>
      <c r="G23" s="2">
        <v>0</v>
      </c>
      <c r="H23" s="2">
        <v>201654</v>
      </c>
      <c r="I23" s="9">
        <f t="shared" si="6"/>
        <v>1.2919623150429098</v>
      </c>
      <c r="J23" s="2">
        <v>201654</v>
      </c>
      <c r="K23" s="2">
        <v>0</v>
      </c>
      <c r="L23" s="2">
        <f t="shared" si="7"/>
        <v>201654</v>
      </c>
      <c r="M23" s="9">
        <f t="shared" si="8"/>
        <v>1.2919623150429098</v>
      </c>
      <c r="N23" s="2">
        <v>0</v>
      </c>
      <c r="O23" s="9">
        <f t="shared" si="9"/>
        <v>1.2919623150429098</v>
      </c>
      <c r="P23" s="2">
        <v>0</v>
      </c>
      <c r="Q23" s="9">
        <f>SUM(P23/H23*100)</f>
        <v>0</v>
      </c>
      <c r="R23" s="2" t="s">
        <v>71</v>
      </c>
      <c r="S23" s="2" t="s">
        <v>71</v>
      </c>
      <c r="T23" s="2">
        <v>201654</v>
      </c>
    </row>
    <row r="24" spans="1:20" ht="15">
      <c r="A24" s="2"/>
      <c r="B24" s="2" t="s">
        <v>138</v>
      </c>
      <c r="C24" s="2" t="s">
        <v>139</v>
      </c>
      <c r="D24" s="2">
        <v>1</v>
      </c>
      <c r="E24" s="2">
        <v>248000</v>
      </c>
      <c r="F24" s="2">
        <v>0</v>
      </c>
      <c r="G24" s="2">
        <v>0</v>
      </c>
      <c r="H24" s="2">
        <v>248000</v>
      </c>
      <c r="I24" s="9">
        <f t="shared" si="6"/>
        <v>1.5888931245134816</v>
      </c>
      <c r="J24" s="2">
        <v>248000</v>
      </c>
      <c r="K24" s="2">
        <v>0</v>
      </c>
      <c r="L24" s="2">
        <f t="shared" si="7"/>
        <v>248000</v>
      </c>
      <c r="M24" s="9">
        <f t="shared" si="8"/>
        <v>1.5888931245134816</v>
      </c>
      <c r="N24" s="2">
        <v>0</v>
      </c>
      <c r="O24" s="9">
        <f t="shared" si="9"/>
        <v>1.5888931245134816</v>
      </c>
      <c r="P24" s="2">
        <v>0</v>
      </c>
      <c r="Q24" s="9">
        <f>SUM(P24/H24*100)</f>
        <v>0</v>
      </c>
      <c r="R24" s="2" t="s">
        <v>71</v>
      </c>
      <c r="S24" s="2" t="s">
        <v>71</v>
      </c>
      <c r="T24" s="2">
        <v>248000</v>
      </c>
    </row>
    <row r="25" spans="1:20" ht="15">
      <c r="A25" s="2"/>
      <c r="B25" s="2" t="s">
        <v>140</v>
      </c>
      <c r="C25" s="2" t="s">
        <v>141</v>
      </c>
      <c r="D25" s="2">
        <v>1</v>
      </c>
      <c r="E25" s="2">
        <v>191826</v>
      </c>
      <c r="F25" s="2">
        <v>0</v>
      </c>
      <c r="G25" s="2">
        <v>0</v>
      </c>
      <c r="H25" s="2">
        <v>191826</v>
      </c>
      <c r="I25" s="9">
        <f t="shared" si="6"/>
        <v>1.2289960181569481</v>
      </c>
      <c r="J25" s="2">
        <v>191826</v>
      </c>
      <c r="K25" s="2">
        <v>0</v>
      </c>
      <c r="L25" s="2">
        <f t="shared" si="7"/>
        <v>191826</v>
      </c>
      <c r="M25" s="9">
        <f t="shared" si="8"/>
        <v>1.2289960181569481</v>
      </c>
      <c r="N25" s="2">
        <v>0</v>
      </c>
      <c r="O25" s="9">
        <f t="shared" si="9"/>
        <v>1.2289960181569481</v>
      </c>
      <c r="P25" s="2">
        <v>0</v>
      </c>
      <c r="Q25" s="9">
        <f>SUM(P25/H25*100)</f>
        <v>0</v>
      </c>
      <c r="R25" s="2" t="s">
        <v>71</v>
      </c>
      <c r="S25" s="2" t="s">
        <v>71</v>
      </c>
      <c r="T25" s="2">
        <v>191826</v>
      </c>
    </row>
    <row r="26" spans="1:20" ht="15">
      <c r="A26" s="2"/>
      <c r="B26" s="2" t="s">
        <v>142</v>
      </c>
      <c r="C26" s="2" t="s">
        <v>143</v>
      </c>
      <c r="D26" s="2">
        <v>1</v>
      </c>
      <c r="E26" s="2">
        <v>397182</v>
      </c>
      <c r="F26" s="2">
        <v>0</v>
      </c>
      <c r="G26" s="2">
        <v>0</v>
      </c>
      <c r="H26" s="2">
        <v>397182</v>
      </c>
      <c r="I26" s="9">
        <f t="shared" si="6"/>
        <v>2.5446764071794905</v>
      </c>
      <c r="J26" s="2">
        <v>397182</v>
      </c>
      <c r="K26" s="2">
        <v>0</v>
      </c>
      <c r="L26" s="2">
        <f t="shared" si="7"/>
        <v>397182</v>
      </c>
      <c r="M26" s="9">
        <f t="shared" si="8"/>
        <v>2.5446764071794905</v>
      </c>
      <c r="N26" s="2">
        <v>0</v>
      </c>
      <c r="O26" s="9">
        <f t="shared" si="9"/>
        <v>2.5446764071794905</v>
      </c>
      <c r="P26" s="2">
        <v>0</v>
      </c>
      <c r="Q26" s="9">
        <f>SUM(P26/H26*100)</f>
        <v>0</v>
      </c>
      <c r="R26" s="2" t="s">
        <v>71</v>
      </c>
      <c r="S26" s="2" t="s">
        <v>71</v>
      </c>
      <c r="T26" s="2">
        <v>397182</v>
      </c>
    </row>
    <row r="27" spans="1:20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">
      <c r="A28" s="2" t="s">
        <v>91</v>
      </c>
      <c r="B28" s="2" t="s">
        <v>144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9">
        <f>SUM(H28/15608350*100)</f>
        <v>0</v>
      </c>
      <c r="J28" s="2">
        <v>0</v>
      </c>
      <c r="K28" s="2">
        <v>0</v>
      </c>
      <c r="L28" s="2">
        <f>+J28+K28</f>
        <v>0</v>
      </c>
      <c r="M28" s="9">
        <f>SUM(L28/15608350*100)</f>
        <v>0</v>
      </c>
      <c r="N28" s="2">
        <v>0</v>
      </c>
      <c r="O28" s="9">
        <f>SUM((H28+N28)/15608350*100)</f>
        <v>0</v>
      </c>
      <c r="P28" s="2">
        <v>0</v>
      </c>
      <c r="Q28" s="9">
        <v>0</v>
      </c>
      <c r="R28" s="2" t="s">
        <v>71</v>
      </c>
      <c r="S28" s="2" t="s">
        <v>71</v>
      </c>
      <c r="T28" s="2">
        <v>0</v>
      </c>
    </row>
    <row r="29" spans="1:20" ht="15">
      <c r="A29" s="2" t="s">
        <v>93</v>
      </c>
      <c r="B29" s="2" t="s">
        <v>145</v>
      </c>
      <c r="C29" s="2"/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9">
        <f>SUM(H29/15608350*100)</f>
        <v>0</v>
      </c>
      <c r="J29" s="2">
        <v>0</v>
      </c>
      <c r="K29" s="2">
        <v>0</v>
      </c>
      <c r="L29" s="2">
        <f>+J29+K29</f>
        <v>0</v>
      </c>
      <c r="M29" s="9">
        <f>SUM(L29/15608350*100)</f>
        <v>0</v>
      </c>
      <c r="N29" s="2">
        <v>0</v>
      </c>
      <c r="O29" s="9">
        <f>SUM((H29+N29)/15608350*100)</f>
        <v>0</v>
      </c>
      <c r="P29" s="2">
        <v>0</v>
      </c>
      <c r="Q29" s="9">
        <v>0</v>
      </c>
      <c r="R29" s="2" t="s">
        <v>71</v>
      </c>
      <c r="S29" s="2" t="s">
        <v>71</v>
      </c>
      <c r="T29" s="2">
        <v>0</v>
      </c>
    </row>
    <row r="30" spans="1:20" ht="15">
      <c r="A30" s="2" t="s">
        <v>95</v>
      </c>
      <c r="B30" s="2" t="s">
        <v>146</v>
      </c>
      <c r="C30" s="2"/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9">
        <f>SUM(H30/15608350*100)</f>
        <v>0</v>
      </c>
      <c r="J30" s="2">
        <v>0</v>
      </c>
      <c r="K30" s="2">
        <v>0</v>
      </c>
      <c r="L30" s="2">
        <f>+J30+K30</f>
        <v>0</v>
      </c>
      <c r="M30" s="9">
        <f>SUM(L30/15608350*100)</f>
        <v>0</v>
      </c>
      <c r="N30" s="2">
        <v>0</v>
      </c>
      <c r="O30" s="9">
        <f>SUM((H30+N30)/15608350*100)</f>
        <v>0</v>
      </c>
      <c r="P30" s="2">
        <v>0</v>
      </c>
      <c r="Q30" s="9">
        <v>0</v>
      </c>
      <c r="R30" s="2" t="s">
        <v>71</v>
      </c>
      <c r="S30" s="2" t="s">
        <v>71</v>
      </c>
      <c r="T30" s="2">
        <v>0</v>
      </c>
    </row>
    <row r="31" spans="1:20" ht="15">
      <c r="A31" s="2" t="s">
        <v>112</v>
      </c>
      <c r="B31" s="2" t="s">
        <v>96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">
      <c r="A32" s="2"/>
      <c r="B32" s="2" t="s">
        <v>147</v>
      </c>
      <c r="C32" s="2"/>
      <c r="D32" s="2">
        <v>166</v>
      </c>
      <c r="E32" s="2">
        <v>49041</v>
      </c>
      <c r="F32" s="2">
        <v>0</v>
      </c>
      <c r="G32" s="2">
        <v>0</v>
      </c>
      <c r="H32" s="2">
        <v>49041</v>
      </c>
      <c r="I32" s="9">
        <f aca="true" t="shared" si="10" ref="I32:I37">SUM(H32/15608350*100)</f>
        <v>0.31419720854542604</v>
      </c>
      <c r="J32" s="2">
        <v>49041</v>
      </c>
      <c r="K32" s="2">
        <v>0</v>
      </c>
      <c r="L32" s="2">
        <f aca="true" t="shared" si="11" ref="L32:L37">+J32+K32</f>
        <v>49041</v>
      </c>
      <c r="M32" s="9">
        <f aca="true" t="shared" si="12" ref="M32:M37">SUM(L32/15608350*100)</f>
        <v>0.31419720854542604</v>
      </c>
      <c r="N32" s="2">
        <v>0</v>
      </c>
      <c r="O32" s="9">
        <f aca="true" t="shared" si="13" ref="O32:O37">SUM((H32+N32)/15608350*100)</f>
        <v>0.31419720854542604</v>
      </c>
      <c r="P32" s="2">
        <v>0</v>
      </c>
      <c r="Q32" s="9">
        <v>0</v>
      </c>
      <c r="R32" s="2" t="s">
        <v>71</v>
      </c>
      <c r="S32" s="2" t="s">
        <v>71</v>
      </c>
      <c r="T32" s="2">
        <v>49041</v>
      </c>
    </row>
    <row r="33" spans="1:20" ht="15">
      <c r="A33" s="2"/>
      <c r="B33" s="2" t="s">
        <v>148</v>
      </c>
      <c r="C33" s="2"/>
      <c r="D33" s="2">
        <v>69</v>
      </c>
      <c r="E33" s="2">
        <v>138758</v>
      </c>
      <c r="F33" s="2">
        <v>0</v>
      </c>
      <c r="G33" s="2">
        <v>0</v>
      </c>
      <c r="H33" s="2">
        <v>138758</v>
      </c>
      <c r="I33" s="9">
        <f t="shared" si="10"/>
        <v>0.8889985168195228</v>
      </c>
      <c r="J33" s="2">
        <v>138758</v>
      </c>
      <c r="K33" s="2">
        <v>0</v>
      </c>
      <c r="L33" s="2">
        <f t="shared" si="11"/>
        <v>138758</v>
      </c>
      <c r="M33" s="9">
        <f t="shared" si="12"/>
        <v>0.8889985168195228</v>
      </c>
      <c r="N33" s="2">
        <v>0</v>
      </c>
      <c r="O33" s="9">
        <f t="shared" si="13"/>
        <v>0.8889985168195228</v>
      </c>
      <c r="P33" s="2">
        <v>0</v>
      </c>
      <c r="Q33" s="9">
        <v>0</v>
      </c>
      <c r="R33" s="2" t="s">
        <v>71</v>
      </c>
      <c r="S33" s="2" t="s">
        <v>71</v>
      </c>
      <c r="T33" s="2">
        <v>138758</v>
      </c>
    </row>
    <row r="34" spans="1:20" ht="15">
      <c r="A34" s="2"/>
      <c r="B34" s="2" t="s">
        <v>149</v>
      </c>
      <c r="C34" s="2"/>
      <c r="D34" s="2">
        <v>104</v>
      </c>
      <c r="E34" s="2">
        <v>32845</v>
      </c>
      <c r="F34" s="2">
        <v>0</v>
      </c>
      <c r="G34" s="2">
        <v>0</v>
      </c>
      <c r="H34" s="2">
        <v>32845</v>
      </c>
      <c r="I34" s="9">
        <f t="shared" si="10"/>
        <v>0.21043223659131172</v>
      </c>
      <c r="J34" s="2">
        <v>32845</v>
      </c>
      <c r="K34" s="2">
        <v>0</v>
      </c>
      <c r="L34" s="2">
        <f t="shared" si="11"/>
        <v>32845</v>
      </c>
      <c r="M34" s="9">
        <f t="shared" si="12"/>
        <v>0.21043223659131172</v>
      </c>
      <c r="N34" s="2">
        <v>0</v>
      </c>
      <c r="O34" s="9">
        <f t="shared" si="13"/>
        <v>0.21043223659131172</v>
      </c>
      <c r="P34" s="2">
        <v>0</v>
      </c>
      <c r="Q34" s="9">
        <v>0</v>
      </c>
      <c r="R34" s="2" t="s">
        <v>71</v>
      </c>
      <c r="S34" s="2" t="s">
        <v>71</v>
      </c>
      <c r="T34" s="2">
        <v>32845</v>
      </c>
    </row>
    <row r="35" spans="1:20" ht="15">
      <c r="A35" s="2"/>
      <c r="B35" s="2" t="s">
        <v>150</v>
      </c>
      <c r="C35" s="2"/>
      <c r="D35" s="2">
        <v>132</v>
      </c>
      <c r="E35" s="2">
        <v>640854</v>
      </c>
      <c r="F35" s="2">
        <v>0</v>
      </c>
      <c r="G35" s="2">
        <v>0</v>
      </c>
      <c r="H35" s="2">
        <v>640854</v>
      </c>
      <c r="I35" s="9">
        <f t="shared" si="10"/>
        <v>4.105840783939366</v>
      </c>
      <c r="J35" s="2">
        <v>640854</v>
      </c>
      <c r="K35" s="2">
        <v>0</v>
      </c>
      <c r="L35" s="2">
        <f t="shared" si="11"/>
        <v>640854</v>
      </c>
      <c r="M35" s="9">
        <f t="shared" si="12"/>
        <v>4.105840783939366</v>
      </c>
      <c r="N35" s="2">
        <v>0</v>
      </c>
      <c r="O35" s="9">
        <f t="shared" si="13"/>
        <v>4.105840783939366</v>
      </c>
      <c r="P35" s="2">
        <v>0</v>
      </c>
      <c r="Q35" s="9">
        <v>0</v>
      </c>
      <c r="R35" s="2" t="s">
        <v>71</v>
      </c>
      <c r="S35" s="2" t="s">
        <v>71</v>
      </c>
      <c r="T35" s="2">
        <v>639027</v>
      </c>
    </row>
    <row r="36" spans="1:20" ht="15">
      <c r="A36" s="2"/>
      <c r="B36" s="2" t="s">
        <v>151</v>
      </c>
      <c r="C36" s="2" t="s">
        <v>152</v>
      </c>
      <c r="D36" s="2">
        <v>1</v>
      </c>
      <c r="E36" s="2">
        <v>239523</v>
      </c>
      <c r="F36" s="2">
        <v>0</v>
      </c>
      <c r="G36" s="2">
        <v>0</v>
      </c>
      <c r="H36" s="2">
        <v>239523</v>
      </c>
      <c r="I36" s="9">
        <f t="shared" si="10"/>
        <v>1.5345824510598494</v>
      </c>
      <c r="J36" s="2">
        <v>239523</v>
      </c>
      <c r="K36" s="2">
        <v>0</v>
      </c>
      <c r="L36" s="2">
        <f t="shared" si="11"/>
        <v>239523</v>
      </c>
      <c r="M36" s="9">
        <f t="shared" si="12"/>
        <v>1.5345824510598494</v>
      </c>
      <c r="N36" s="2">
        <v>0</v>
      </c>
      <c r="O36" s="9">
        <f t="shared" si="13"/>
        <v>1.5345824510598494</v>
      </c>
      <c r="P36" s="2">
        <v>0</v>
      </c>
      <c r="Q36" s="9">
        <f>SUM(P36/H36*100)</f>
        <v>0</v>
      </c>
      <c r="R36" s="2" t="s">
        <v>71</v>
      </c>
      <c r="S36" s="2" t="s">
        <v>71</v>
      </c>
      <c r="T36" s="2">
        <v>239523</v>
      </c>
    </row>
    <row r="37" spans="1:20" ht="15">
      <c r="A37" s="2"/>
      <c r="B37" s="2" t="s">
        <v>153</v>
      </c>
      <c r="C37" s="2"/>
      <c r="D37" s="2">
        <v>1</v>
      </c>
      <c r="E37" s="2">
        <v>87303</v>
      </c>
      <c r="F37" s="2">
        <v>0</v>
      </c>
      <c r="G37" s="2">
        <v>0</v>
      </c>
      <c r="H37" s="2">
        <v>87303</v>
      </c>
      <c r="I37" s="9">
        <f t="shared" si="10"/>
        <v>0.5593352276185504</v>
      </c>
      <c r="J37" s="2">
        <v>87303</v>
      </c>
      <c r="K37" s="2">
        <v>0</v>
      </c>
      <c r="L37" s="2">
        <f t="shared" si="11"/>
        <v>87303</v>
      </c>
      <c r="M37" s="9">
        <f t="shared" si="12"/>
        <v>0.5593352276185504</v>
      </c>
      <c r="N37" s="2">
        <v>0</v>
      </c>
      <c r="O37" s="9">
        <f t="shared" si="13"/>
        <v>0.5593352276185504</v>
      </c>
      <c r="P37" s="2">
        <v>0</v>
      </c>
      <c r="Q37" s="9">
        <v>0</v>
      </c>
      <c r="R37" s="2" t="s">
        <v>71</v>
      </c>
      <c r="S37" s="2" t="s">
        <v>71</v>
      </c>
      <c r="T37" s="2">
        <v>87303</v>
      </c>
    </row>
    <row r="38" spans="1:20" s="3" customFormat="1" ht="15">
      <c r="A38" s="7"/>
      <c r="B38" s="7" t="s">
        <v>154</v>
      </c>
      <c r="C38" s="7"/>
      <c r="D38" s="7">
        <f aca="true" t="shared" si="14" ref="D38:P38">+D21+D22+D28+D29+D30+D32+D33+D34+D35+D37</f>
        <v>24807</v>
      </c>
      <c r="E38" s="7">
        <f t="shared" si="14"/>
        <v>8535145</v>
      </c>
      <c r="F38" s="7">
        <f t="shared" si="14"/>
        <v>0</v>
      </c>
      <c r="G38" s="7">
        <f t="shared" si="14"/>
        <v>0</v>
      </c>
      <c r="H38" s="7">
        <f t="shared" si="14"/>
        <v>8535145</v>
      </c>
      <c r="I38" s="10">
        <f t="shared" si="14"/>
        <v>54.68319841623232</v>
      </c>
      <c r="J38" s="7">
        <f t="shared" si="14"/>
        <v>8535145</v>
      </c>
      <c r="K38" s="7">
        <f t="shared" si="14"/>
        <v>0</v>
      </c>
      <c r="L38" s="7">
        <f t="shared" si="14"/>
        <v>8535145</v>
      </c>
      <c r="M38" s="10">
        <f t="shared" si="14"/>
        <v>54.68319841623232</v>
      </c>
      <c r="N38" s="7">
        <f t="shared" si="14"/>
        <v>0</v>
      </c>
      <c r="O38" s="10">
        <f t="shared" si="14"/>
        <v>54.68319841623232</v>
      </c>
      <c r="P38" s="7">
        <f t="shared" si="14"/>
        <v>0</v>
      </c>
      <c r="Q38" s="10">
        <v>0</v>
      </c>
      <c r="R38" s="7"/>
      <c r="S38" s="7"/>
      <c r="T38" s="7">
        <f>+T21+T22+T28+T29+T30+T32+T33+T34+T35+T37</f>
        <v>8443829</v>
      </c>
    </row>
    <row r="39" spans="1:20" s="3" customFormat="1" ht="15">
      <c r="A39" s="7"/>
      <c r="B39" s="7" t="s">
        <v>155</v>
      </c>
      <c r="C39" s="7"/>
      <c r="D39" s="7">
        <f aca="true" t="shared" si="15" ref="D39:P39">+D17+D19+D38</f>
        <v>24821</v>
      </c>
      <c r="E39" s="7">
        <f t="shared" si="15"/>
        <v>8557906</v>
      </c>
      <c r="F39" s="7">
        <f t="shared" si="15"/>
        <v>0</v>
      </c>
      <c r="G39" s="7">
        <f t="shared" si="15"/>
        <v>0</v>
      </c>
      <c r="H39" s="7">
        <f t="shared" si="15"/>
        <v>8557906</v>
      </c>
      <c r="I39" s="10">
        <f t="shared" si="15"/>
        <v>54.82902420819624</v>
      </c>
      <c r="J39" s="7">
        <f t="shared" si="15"/>
        <v>8557906</v>
      </c>
      <c r="K39" s="7">
        <f t="shared" si="15"/>
        <v>0</v>
      </c>
      <c r="L39" s="7">
        <f t="shared" si="15"/>
        <v>8557906</v>
      </c>
      <c r="M39" s="10">
        <f t="shared" si="15"/>
        <v>54.82902420819624</v>
      </c>
      <c r="N39" s="7">
        <f t="shared" si="15"/>
        <v>0</v>
      </c>
      <c r="O39" s="10">
        <f t="shared" si="15"/>
        <v>54.82902420819624</v>
      </c>
      <c r="P39" s="7">
        <f t="shared" si="15"/>
        <v>0</v>
      </c>
      <c r="Q39" s="10">
        <v>0</v>
      </c>
      <c r="R39" s="7"/>
      <c r="S39" s="7"/>
      <c r="T39" s="7">
        <f>+T17+T19+T38</f>
        <v>8465070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511811023622047" footer="0.511811023622047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F24" sqref="F24"/>
    </sheetView>
  </sheetViews>
  <sheetFormatPr defaultColWidth="8.710937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4" customFormat="1" ht="15.75">
      <c r="A1" s="4" t="s">
        <v>156</v>
      </c>
    </row>
    <row r="3" spans="1:20" s="3" customFormat="1" ht="90" customHeight="1">
      <c r="A3" s="5" t="s">
        <v>32</v>
      </c>
      <c r="B3" s="5" t="s">
        <v>80</v>
      </c>
      <c r="C3" s="5" t="s">
        <v>81</v>
      </c>
      <c r="D3" s="5" t="s">
        <v>34</v>
      </c>
      <c r="E3" s="5" t="s">
        <v>35</v>
      </c>
      <c r="F3" s="5" t="s">
        <v>36</v>
      </c>
      <c r="G3" s="5" t="s">
        <v>37</v>
      </c>
      <c r="H3" s="5" t="s">
        <v>82</v>
      </c>
      <c r="I3" s="5" t="s">
        <v>117</v>
      </c>
      <c r="J3" s="17" t="s">
        <v>40</v>
      </c>
      <c r="K3" s="17"/>
      <c r="L3" s="17"/>
      <c r="M3" s="17"/>
      <c r="N3" s="5" t="s">
        <v>41</v>
      </c>
      <c r="O3" s="5" t="s">
        <v>42</v>
      </c>
      <c r="P3" s="17" t="s">
        <v>43</v>
      </c>
      <c r="Q3" s="17"/>
      <c r="R3" s="17" t="s">
        <v>44</v>
      </c>
      <c r="S3" s="17"/>
      <c r="T3" s="5" t="s">
        <v>45</v>
      </c>
    </row>
    <row r="4" spans="1:20" s="3" customFormat="1" ht="30" customHeight="1">
      <c r="A4" s="7"/>
      <c r="B4" s="7"/>
      <c r="C4" s="7"/>
      <c r="D4" s="7"/>
      <c r="E4" s="7"/>
      <c r="F4" s="7"/>
      <c r="G4" s="7"/>
      <c r="H4" s="7"/>
      <c r="I4" s="7"/>
      <c r="J4" s="18" t="s">
        <v>46</v>
      </c>
      <c r="K4" s="18"/>
      <c r="L4" s="18"/>
      <c r="M4" s="5" t="s">
        <v>47</v>
      </c>
      <c r="N4" s="11"/>
      <c r="O4" s="7"/>
      <c r="P4" s="6" t="s">
        <v>48</v>
      </c>
      <c r="Q4" s="5" t="s">
        <v>49</v>
      </c>
      <c r="R4" s="5" t="s">
        <v>48</v>
      </c>
      <c r="S4" s="5" t="s">
        <v>49</v>
      </c>
      <c r="T4" s="7"/>
    </row>
    <row r="5" spans="1:20" s="3" customFormat="1" ht="15">
      <c r="A5" s="7"/>
      <c r="B5" s="7"/>
      <c r="C5" s="7"/>
      <c r="D5" s="7"/>
      <c r="E5" s="7"/>
      <c r="F5" s="7"/>
      <c r="G5" s="7"/>
      <c r="H5" s="7"/>
      <c r="I5" s="7"/>
      <c r="J5" s="5" t="s">
        <v>50</v>
      </c>
      <c r="K5" s="5" t="s">
        <v>51</v>
      </c>
      <c r="L5" s="5" t="s">
        <v>52</v>
      </c>
      <c r="M5" s="7"/>
      <c r="N5" s="7"/>
      <c r="O5" s="7"/>
      <c r="P5" s="7"/>
      <c r="Q5" s="7"/>
      <c r="R5" s="7"/>
      <c r="S5" s="7"/>
      <c r="T5" s="7"/>
    </row>
    <row r="6" spans="1:20" s="3" customFormat="1" ht="15">
      <c r="A6" s="12"/>
      <c r="B6" s="12" t="s">
        <v>53</v>
      </c>
      <c r="C6" s="12" t="s">
        <v>54</v>
      </c>
      <c r="D6" s="12" t="s">
        <v>55</v>
      </c>
      <c r="E6" s="12" t="s">
        <v>56</v>
      </c>
      <c r="F6" s="12" t="s">
        <v>57</v>
      </c>
      <c r="G6" s="12" t="s">
        <v>58</v>
      </c>
      <c r="H6" s="12" t="s">
        <v>59</v>
      </c>
      <c r="I6" s="12" t="s">
        <v>60</v>
      </c>
      <c r="J6" s="19" t="s">
        <v>61</v>
      </c>
      <c r="K6" s="19"/>
      <c r="L6" s="19"/>
      <c r="M6" s="19"/>
      <c r="N6" s="12" t="s">
        <v>62</v>
      </c>
      <c r="O6" s="12" t="s">
        <v>63</v>
      </c>
      <c r="P6" s="19" t="s">
        <v>64</v>
      </c>
      <c r="Q6" s="19"/>
      <c r="R6" s="19" t="s">
        <v>65</v>
      </c>
      <c r="S6" s="19"/>
      <c r="T6" s="12" t="s">
        <v>66</v>
      </c>
    </row>
    <row r="7" spans="1:20" ht="15">
      <c r="A7" s="2" t="s">
        <v>85</v>
      </c>
      <c r="B7" s="2" t="s">
        <v>157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9">
        <f>SUM(H7/15608350*100)</f>
        <v>0</v>
      </c>
      <c r="J7" s="2">
        <v>0</v>
      </c>
      <c r="K7" s="2">
        <v>0</v>
      </c>
      <c r="L7" s="2">
        <f>+J7+K7</f>
        <v>0</v>
      </c>
      <c r="M7" s="9">
        <f>SUM(L7/15608350*100)</f>
        <v>0</v>
      </c>
      <c r="N7" s="2">
        <v>0</v>
      </c>
      <c r="O7" s="9">
        <f>SUM((H7+N7)/15608350*100)</f>
        <v>0</v>
      </c>
      <c r="P7" s="2">
        <v>0</v>
      </c>
      <c r="Q7" s="9">
        <v>0</v>
      </c>
      <c r="R7" s="2" t="s">
        <v>71</v>
      </c>
      <c r="S7" s="2" t="s">
        <v>71</v>
      </c>
      <c r="T7" s="2">
        <v>0</v>
      </c>
    </row>
    <row r="8" spans="1:20" ht="15">
      <c r="A8" s="2" t="s">
        <v>106</v>
      </c>
      <c r="B8" s="2" t="s">
        <v>158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9">
        <f>SUM(H8/15608350*100)</f>
        <v>0</v>
      </c>
      <c r="J8" s="2">
        <v>0</v>
      </c>
      <c r="K8" s="2">
        <v>0</v>
      </c>
      <c r="L8" s="2">
        <f>+J8+K8</f>
        <v>0</v>
      </c>
      <c r="M8" s="9">
        <f>SUM(L8/15608350*100)</f>
        <v>0</v>
      </c>
      <c r="N8" s="2">
        <v>0</v>
      </c>
      <c r="O8" s="9">
        <f>SUM((H8+N8)/15608350*100)</f>
        <v>0</v>
      </c>
      <c r="P8" s="2">
        <v>0</v>
      </c>
      <c r="Q8" s="9">
        <v>0</v>
      </c>
      <c r="R8" s="2" t="s">
        <v>71</v>
      </c>
      <c r="S8" s="2" t="s">
        <v>71</v>
      </c>
      <c r="T8" s="2">
        <v>0</v>
      </c>
    </row>
    <row r="9" spans="1:20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3" customFormat="1" ht="15">
      <c r="A10" s="7"/>
      <c r="B10" s="7" t="s">
        <v>159</v>
      </c>
      <c r="C10" s="7"/>
      <c r="D10" s="7">
        <f aca="true" t="shared" si="0" ref="D10:Q10">+D7+D8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10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10">
        <f t="shared" si="0"/>
        <v>0</v>
      </c>
      <c r="N10" s="7">
        <f t="shared" si="0"/>
        <v>0</v>
      </c>
      <c r="O10" s="10">
        <f t="shared" si="0"/>
        <v>0</v>
      </c>
      <c r="P10" s="7">
        <f t="shared" si="0"/>
        <v>0</v>
      </c>
      <c r="Q10" s="10">
        <f t="shared" si="0"/>
        <v>0</v>
      </c>
      <c r="R10" s="7"/>
      <c r="S10" s="7"/>
      <c r="T10" s="7">
        <f>+T7+T8</f>
        <v>0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511811023622047" footer="0.511811023622047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E21" sqref="E21"/>
    </sheetView>
  </sheetViews>
  <sheetFormatPr defaultColWidth="8.7109375" defaultRowHeight="15"/>
  <cols>
    <col min="1" max="1" width="50.7109375" style="0" customWidth="1"/>
    <col min="2" max="3" width="20.7109375" style="0" customWidth="1"/>
    <col min="4" max="4" width="8.7109375" style="0" customWidth="1"/>
    <col min="5" max="5" width="20.7109375" style="0" customWidth="1"/>
  </cols>
  <sheetData>
    <row r="1" spans="1:4" s="4" customFormat="1" ht="15.75">
      <c r="A1" s="13" t="s">
        <v>160</v>
      </c>
      <c r="B1" s="13"/>
      <c r="C1" s="13"/>
      <c r="D1" s="13"/>
    </row>
    <row r="2" spans="1:4" ht="15">
      <c r="A2" s="2" t="s">
        <v>161</v>
      </c>
      <c r="B2" s="2" t="s">
        <v>162</v>
      </c>
      <c r="C2" s="2" t="s">
        <v>163</v>
      </c>
      <c r="D2" s="2" t="s">
        <v>164</v>
      </c>
    </row>
    <row r="3" spans="1:4" ht="15">
      <c r="A3" s="2"/>
      <c r="B3" s="2"/>
      <c r="C3" s="2"/>
      <c r="D3" s="2"/>
    </row>
    <row r="4" spans="1:4" s="3" customFormat="1" ht="15">
      <c r="A4" s="7" t="s">
        <v>78</v>
      </c>
      <c r="B4" s="7"/>
      <c r="C4" s="7">
        <f>SUM(C2:C3)</f>
        <v>0</v>
      </c>
      <c r="D4" s="7">
        <f>SUM(D2:D3)</f>
        <v>0</v>
      </c>
    </row>
  </sheetData>
  <sheetProtection/>
  <printOptions/>
  <pageMargins left="0.7" right="0.7" top="0.75" bottom="0.75" header="0.511811023622047" footer="0.511811023622047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C27" sqref="C27"/>
    </sheetView>
  </sheetViews>
  <sheetFormatPr defaultColWidth="8.7109375" defaultRowHeight="15"/>
  <cols>
    <col min="1" max="2" width="50.7109375" style="0" customWidth="1"/>
  </cols>
  <sheetData>
    <row r="1" spans="1:2" s="4" customFormat="1" ht="15.75" customHeight="1">
      <c r="A1" s="20" t="s">
        <v>165</v>
      </c>
      <c r="B1" s="20"/>
    </row>
    <row r="2" spans="1:2" ht="15">
      <c r="A2" s="2" t="s">
        <v>34</v>
      </c>
      <c r="B2" s="2" t="s">
        <v>163</v>
      </c>
    </row>
  </sheetData>
  <sheetProtection/>
  <mergeCells count="1">
    <mergeCell ref="A1:B1"/>
  </mergeCells>
  <printOptions/>
  <pageMargins left="0.0138888888888889" right="0.208333333333333" top="0.833333333333333" bottom="0.416666666666667" header="0.511811023622047" footer="0.511811023622047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LibreOffice/7.2.5.2$Windows_X86_64 LibreOffice_project/499f9727c189e6ef3471021d6132d4c694f357e5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Naveen Kiran Logisetti</dc:creator>
  <cp:keywords/>
  <dc:description/>
  <cp:lastModifiedBy>Hp</cp:lastModifiedBy>
  <dcterms:created xsi:type="dcterms:W3CDTF">2022-04-05T05:55:21Z</dcterms:created>
  <dcterms:modified xsi:type="dcterms:W3CDTF">2022-06-29T10:10:45Z</dcterms:modified>
  <cp:category/>
  <cp:version/>
  <cp:contentType/>
  <cp:contentStatus/>
  <cp:revision>1</cp:revision>
</cp:coreProperties>
</file>